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2240" windowHeight="9240" tabRatio="782" activeTab="14"/>
  </bookViews>
  <sheets>
    <sheet name="RUA ANHANGÁ" sheetId="2" r:id="rId1"/>
    <sheet name="TOTAL GERAL" sheetId="19" r:id="rId2"/>
    <sheet name="RUA SÃO GERALDO" sheetId="6" r:id="rId3"/>
    <sheet name="RUA ARMANDO DE FREITAS" sheetId="7" r:id="rId4"/>
    <sheet name="RUA JOSÉ LAZARINI" sheetId="8" r:id="rId5"/>
    <sheet name="RUA JOSÉ PIRES DA LUX" sheetId="9" r:id="rId6"/>
    <sheet name="RUA JOSÉ ADELAIDE DE SOUZA ESC." sheetId="10" r:id="rId7"/>
    <sheet name="RUA FRANCISCO M. FILHO" sheetId="11" r:id="rId8"/>
    <sheet name="RUA ALEXANDRE DE SOUZA CASTRO" sheetId="13" r:id="rId9"/>
    <sheet name="RUA ANTONIO ROMUALDO" sheetId="14" r:id="rId10"/>
    <sheet name="RUA MARIETA CANDIDO" sheetId="18" r:id="rId11"/>
    <sheet name="RUA EFIGENIA CUNHA" sheetId="15" r:id="rId12"/>
    <sheet name="RUA CARLOS CARDOSO" sheetId="16" r:id="rId13"/>
    <sheet name="RUA OLINTO MARTINS" sheetId="17" r:id="rId14"/>
    <sheet name="RUA ANTONIO ESTEVÃO DELGADO" sheetId="12" r:id="rId15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9"/>
  <c r="H23"/>
  <c r="H26" s="1"/>
  <c r="H24"/>
  <c r="H25"/>
  <c r="L75" i="2" l="1"/>
  <c r="L76"/>
  <c r="G20" i="19" l="1"/>
  <c r="H20" s="1"/>
  <c r="G18"/>
  <c r="H18" s="1"/>
  <c r="G15"/>
  <c r="H15" s="1"/>
  <c r="G14"/>
  <c r="H14" s="1"/>
  <c r="G13"/>
  <c r="H13" s="1"/>
  <c r="G12"/>
  <c r="H12" s="1"/>
  <c r="G11"/>
  <c r="H11" s="1"/>
  <c r="G8"/>
  <c r="H8" s="1"/>
  <c r="H9" s="1"/>
  <c r="H21" l="1"/>
  <c r="H16"/>
  <c r="M17" i="12"/>
  <c r="M21" i="16"/>
  <c r="H27" i="19" l="1"/>
  <c r="I3" s="1"/>
  <c r="I21" s="1"/>
  <c r="J10" i="12"/>
  <c r="J16" i="17"/>
  <c r="J9"/>
  <c r="J16" i="16"/>
  <c r="J9"/>
  <c r="K20" i="15"/>
  <c r="J17"/>
  <c r="J10"/>
  <c r="K10" s="1"/>
  <c r="J10" i="18"/>
  <c r="K10" s="1"/>
  <c r="K15" s="1"/>
  <c r="J10" i="14"/>
  <c r="J17" i="13"/>
  <c r="J10"/>
  <c r="J10" i="11"/>
  <c r="J26" i="10"/>
  <c r="J18"/>
  <c r="J11"/>
  <c r="J21" i="9"/>
  <c r="J20"/>
  <c r="J19"/>
  <c r="J18"/>
  <c r="J11"/>
  <c r="J10"/>
  <c r="J27" i="8"/>
  <c r="J24"/>
  <c r="J20"/>
  <c r="J19"/>
  <c r="J18"/>
  <c r="J17"/>
  <c r="J12"/>
  <c r="J11"/>
  <c r="J10"/>
  <c r="J92" i="7"/>
  <c r="J84"/>
  <c r="J77"/>
  <c r="J70"/>
  <c r="J63"/>
  <c r="J56"/>
  <c r="J49"/>
  <c r="J44"/>
  <c r="J42"/>
  <c r="J38"/>
  <c r="J37"/>
  <c r="J35"/>
  <c r="J30"/>
  <c r="J29"/>
  <c r="J27"/>
  <c r="J23"/>
  <c r="J22"/>
  <c r="J18"/>
  <c r="J17"/>
  <c r="J15"/>
  <c r="K12"/>
  <c r="J8"/>
  <c r="J9"/>
  <c r="J9" i="6"/>
  <c r="J8"/>
  <c r="J7"/>
  <c r="J64" i="2"/>
  <c r="J59"/>
  <c r="J58"/>
  <c r="J57"/>
  <c r="J53"/>
  <c r="J31"/>
  <c r="J12"/>
  <c r="K19" i="16"/>
  <c r="K11" i="15"/>
  <c r="K11" i="18"/>
  <c r="K12"/>
  <c r="K13"/>
  <c r="K64" i="7"/>
  <c r="K63"/>
  <c r="K45" i="2"/>
  <c r="I16" i="19" l="1"/>
  <c r="I26"/>
  <c r="I9"/>
  <c r="J63" i="2"/>
  <c r="K29" i="10"/>
  <c r="J29"/>
  <c r="J85" i="7"/>
  <c r="J78"/>
  <c r="K78"/>
  <c r="J71"/>
  <c r="K71" s="1"/>
  <c r="J64"/>
  <c r="J57"/>
  <c r="K57" s="1"/>
  <c r="J50"/>
  <c r="K50" s="1"/>
  <c r="J36"/>
  <c r="K36" s="1"/>
  <c r="J43"/>
  <c r="K43" s="1"/>
  <c r="J28"/>
  <c r="K28" s="1"/>
  <c r="J16"/>
  <c r="K16" s="1"/>
  <c r="K9"/>
  <c r="J14" i="18"/>
  <c r="K14" s="1"/>
  <c r="J13"/>
  <c r="J12"/>
  <c r="J11"/>
  <c r="J19" i="17"/>
  <c r="K19" s="1"/>
  <c r="J18"/>
  <c r="K18" s="1"/>
  <c r="J17"/>
  <c r="K17" s="1"/>
  <c r="K16"/>
  <c r="K20" s="1"/>
  <c r="J12"/>
  <c r="K12" s="1"/>
  <c r="J11"/>
  <c r="K11" s="1"/>
  <c r="J10"/>
  <c r="K10" s="1"/>
  <c r="K9"/>
  <c r="K20" i="16"/>
  <c r="J20"/>
  <c r="J19"/>
  <c r="J18"/>
  <c r="K18" s="1"/>
  <c r="K17"/>
  <c r="J17"/>
  <c r="K16"/>
  <c r="J12"/>
  <c r="K12" s="1"/>
  <c r="K11"/>
  <c r="J11"/>
  <c r="K10"/>
  <c r="J10"/>
  <c r="K9"/>
  <c r="K22" i="15"/>
  <c r="J21"/>
  <c r="K21"/>
  <c r="J20"/>
  <c r="J19"/>
  <c r="K19" s="1"/>
  <c r="J18"/>
  <c r="K18" s="1"/>
  <c r="K17"/>
  <c r="J13"/>
  <c r="K13" s="1"/>
  <c r="J12"/>
  <c r="K12" s="1"/>
  <c r="J11"/>
  <c r="J13" i="14"/>
  <c r="K13" s="1"/>
  <c r="J12"/>
  <c r="K12" s="1"/>
  <c r="K11"/>
  <c r="J11"/>
  <c r="K10"/>
  <c r="J13" i="12"/>
  <c r="K13" s="1"/>
  <c r="J20" i="13"/>
  <c r="K20" s="1"/>
  <c r="J19"/>
  <c r="J18"/>
  <c r="K18" s="1"/>
  <c r="K19"/>
  <c r="K17"/>
  <c r="J13"/>
  <c r="K13" s="1"/>
  <c r="K12"/>
  <c r="J12"/>
  <c r="J11"/>
  <c r="K11" s="1"/>
  <c r="K10"/>
  <c r="K17" i="12"/>
  <c r="J16"/>
  <c r="K16" s="1"/>
  <c r="J12"/>
  <c r="K12" s="1"/>
  <c r="J11"/>
  <c r="K11" s="1"/>
  <c r="K10"/>
  <c r="K14" s="1"/>
  <c r="K18" s="1"/>
  <c r="K13" i="11"/>
  <c r="J13"/>
  <c r="J12"/>
  <c r="K12" s="1"/>
  <c r="J11"/>
  <c r="K11" s="1"/>
  <c r="K10"/>
  <c r="J28" i="10"/>
  <c r="K28" s="1"/>
  <c r="J27"/>
  <c r="K27" s="1"/>
  <c r="K26"/>
  <c r="J22"/>
  <c r="K22" s="1"/>
  <c r="J21"/>
  <c r="K21" s="1"/>
  <c r="J20"/>
  <c r="K20" s="1"/>
  <c r="J19"/>
  <c r="K19" s="1"/>
  <c r="K18"/>
  <c r="J14"/>
  <c r="K14" s="1"/>
  <c r="J13"/>
  <c r="K13" s="1"/>
  <c r="J12"/>
  <c r="K12" s="1"/>
  <c r="K11"/>
  <c r="J22" i="9"/>
  <c r="K22" s="1"/>
  <c r="K21"/>
  <c r="K19"/>
  <c r="K20"/>
  <c r="K18"/>
  <c r="J14"/>
  <c r="K14" s="1"/>
  <c r="J13"/>
  <c r="K13" s="1"/>
  <c r="J12"/>
  <c r="K12" s="1"/>
  <c r="K11"/>
  <c r="K10"/>
  <c r="I11" i="8"/>
  <c r="J25"/>
  <c r="J26"/>
  <c r="L5" i="12" l="1"/>
  <c r="K13" i="17"/>
  <c r="K21" i="16"/>
  <c r="K13"/>
  <c r="K14" i="15"/>
  <c r="K23" s="1"/>
  <c r="K14" i="14"/>
  <c r="M14" i="12"/>
  <c r="M18" s="1"/>
  <c r="K21" i="13"/>
  <c r="K14"/>
  <c r="K14" i="11"/>
  <c r="K30" i="10"/>
  <c r="K23"/>
  <c r="K15"/>
  <c r="K23" i="9"/>
  <c r="K15"/>
  <c r="K27" i="8"/>
  <c r="K26"/>
  <c r="K24"/>
  <c r="K17"/>
  <c r="I27" i="19" l="1"/>
  <c r="K22" i="13"/>
  <c r="M21"/>
  <c r="K24" i="9"/>
  <c r="M15"/>
  <c r="K16" i="18"/>
  <c r="K21" i="17"/>
  <c r="K22" i="16"/>
  <c r="L5" i="15"/>
  <c r="M22"/>
  <c r="M14"/>
  <c r="K15" i="14"/>
  <c r="L5" i="13"/>
  <c r="K15" i="11"/>
  <c r="K31" i="10"/>
  <c r="M23" s="1"/>
  <c r="M30"/>
  <c r="J13" i="8"/>
  <c r="K10"/>
  <c r="J94" i="7"/>
  <c r="K94" s="1"/>
  <c r="J93"/>
  <c r="K93" s="1"/>
  <c r="J88"/>
  <c r="K88" s="1"/>
  <c r="K84"/>
  <c r="J45"/>
  <c r="J52" s="1"/>
  <c r="K52" s="1"/>
  <c r="K77"/>
  <c r="K70"/>
  <c r="K56"/>
  <c r="K49"/>
  <c r="K42"/>
  <c r="K35"/>
  <c r="K27"/>
  <c r="J24"/>
  <c r="K24" s="1"/>
  <c r="K15"/>
  <c r="J11"/>
  <c r="K11" s="1"/>
  <c r="J10"/>
  <c r="K10" s="1"/>
  <c r="K8"/>
  <c r="J10" i="6"/>
  <c r="K10" s="1"/>
  <c r="K9"/>
  <c r="K7"/>
  <c r="L5" i="14" l="1"/>
  <c r="M14" i="11"/>
  <c r="L5"/>
  <c r="L5" i="9"/>
  <c r="M23"/>
  <c r="M24" s="1"/>
  <c r="L5" i="18"/>
  <c r="L6" i="10"/>
  <c r="M15"/>
  <c r="M31" s="1"/>
  <c r="K22" i="7"/>
  <c r="K23"/>
  <c r="K45"/>
  <c r="J59"/>
  <c r="J66" s="1"/>
  <c r="J73" s="1"/>
  <c r="J80" s="1"/>
  <c r="K80" s="1"/>
  <c r="M15" i="18"/>
  <c r="L4" i="17"/>
  <c r="M20"/>
  <c r="M13"/>
  <c r="L4" i="16"/>
  <c r="M13"/>
  <c r="M23" i="15"/>
  <c r="M14" i="14"/>
  <c r="M14" i="13"/>
  <c r="M22" s="1"/>
  <c r="K18" i="8"/>
  <c r="K25"/>
  <c r="K28" s="1"/>
  <c r="K11"/>
  <c r="K14" s="1"/>
  <c r="K12"/>
  <c r="K19"/>
  <c r="K13"/>
  <c r="K20"/>
  <c r="K25" i="7" l="1"/>
  <c r="K17"/>
  <c r="K66"/>
  <c r="J87"/>
  <c r="K87" s="1"/>
  <c r="K92"/>
  <c r="K95" s="1"/>
  <c r="K85"/>
  <c r="K73"/>
  <c r="K18"/>
  <c r="M21" i="17"/>
  <c r="M22" i="16"/>
  <c r="K21" i="8"/>
  <c r="K29" s="1"/>
  <c r="K59" i="7"/>
  <c r="K64" i="2"/>
  <c r="K63"/>
  <c r="K59"/>
  <c r="J47"/>
  <c r="K53"/>
  <c r="J52"/>
  <c r="K52" s="1"/>
  <c r="K47"/>
  <c r="J46"/>
  <c r="K58" s="1"/>
  <c r="J45"/>
  <c r="K46"/>
  <c r="J42"/>
  <c r="K42" s="1"/>
  <c r="J41"/>
  <c r="K41" s="1"/>
  <c r="J37"/>
  <c r="K37" s="1"/>
  <c r="J36"/>
  <c r="K36" s="1"/>
  <c r="J32"/>
  <c r="K32" s="1"/>
  <c r="K31"/>
  <c r="J27"/>
  <c r="K27" s="1"/>
  <c r="J26"/>
  <c r="K26" s="1"/>
  <c r="J25"/>
  <c r="K25" s="1"/>
  <c r="J21"/>
  <c r="J20"/>
  <c r="J16"/>
  <c r="K16" s="1"/>
  <c r="J15"/>
  <c r="K15" s="1"/>
  <c r="J14"/>
  <c r="K14" s="1"/>
  <c r="J13"/>
  <c r="K13" s="1"/>
  <c r="K12"/>
  <c r="J8"/>
  <c r="K8" s="1"/>
  <c r="K9" s="1"/>
  <c r="L5" i="8" l="1"/>
  <c r="M21"/>
  <c r="M14"/>
  <c r="M28"/>
  <c r="K19" i="7"/>
  <c r="K29"/>
  <c r="K30"/>
  <c r="K38"/>
  <c r="K54" i="2"/>
  <c r="K48"/>
  <c r="K57"/>
  <c r="K60" s="1"/>
  <c r="K65"/>
  <c r="K43"/>
  <c r="K33"/>
  <c r="K28"/>
  <c r="K17"/>
  <c r="K38"/>
  <c r="M29" i="8" l="1"/>
  <c r="K66" i="2"/>
  <c r="K31" i="7"/>
  <c r="K37"/>
  <c r="K39" s="1"/>
  <c r="K49" i="2"/>
  <c r="M48" l="1"/>
  <c r="M49"/>
  <c r="M33"/>
  <c r="M65"/>
  <c r="L3"/>
  <c r="M9"/>
  <c r="M17"/>
  <c r="M22"/>
  <c r="M60"/>
  <c r="M54"/>
  <c r="M38"/>
  <c r="M43"/>
  <c r="M28"/>
  <c r="K32" i="7"/>
  <c r="K44"/>
  <c r="K46" s="1"/>
  <c r="J51"/>
  <c r="M66" i="2" l="1"/>
  <c r="J58" i="7"/>
  <c r="K51"/>
  <c r="K53" s="1"/>
  <c r="K58" l="1"/>
  <c r="J72"/>
  <c r="K60" l="1"/>
  <c r="K72"/>
  <c r="K74" s="1"/>
  <c r="J79"/>
  <c r="K79" s="1"/>
  <c r="K81" s="1"/>
  <c r="J65"/>
  <c r="K65" s="1"/>
  <c r="J86"/>
  <c r="K86" s="1"/>
  <c r="K89" s="1"/>
  <c r="K67" l="1"/>
  <c r="K96" s="1"/>
  <c r="K21" i="2"/>
  <c r="K20"/>
  <c r="M67" i="7" l="1"/>
  <c r="M95"/>
  <c r="M12"/>
  <c r="M25"/>
  <c r="M19"/>
  <c r="M39"/>
  <c r="M31"/>
  <c r="M32"/>
  <c r="M46"/>
  <c r="M53"/>
  <c r="M89"/>
  <c r="M60"/>
  <c r="M74"/>
  <c r="M81"/>
  <c r="L3"/>
  <c r="K22" i="2"/>
  <c r="M96" i="7" l="1"/>
  <c r="K8" i="6"/>
  <c r="K11" s="1"/>
  <c r="L3" l="1"/>
</calcChain>
</file>

<file path=xl/sharedStrings.xml><?xml version="1.0" encoding="utf-8"?>
<sst xmlns="http://schemas.openxmlformats.org/spreadsheetml/2006/main" count="1192" uniqueCount="165">
  <si>
    <t>Ítem</t>
  </si>
  <si>
    <t>Códico</t>
  </si>
  <si>
    <t>Discriminação</t>
  </si>
  <si>
    <t>Unidade</t>
  </si>
  <si>
    <t>Quantidade</t>
  </si>
  <si>
    <t>Preço unitário</t>
  </si>
  <si>
    <t>1.0</t>
  </si>
  <si>
    <t>IIO-001</t>
  </si>
  <si>
    <t>INSTALAÇÕES INICIAIS DA OBRA</t>
  </si>
  <si>
    <t>1.1</t>
  </si>
  <si>
    <t>1.2</t>
  </si>
  <si>
    <t>1.3</t>
  </si>
  <si>
    <t>Total do Item</t>
  </si>
  <si>
    <t>2.0</t>
  </si>
  <si>
    <t>2.1</t>
  </si>
  <si>
    <t>m³</t>
  </si>
  <si>
    <t>2.2</t>
  </si>
  <si>
    <t>m²</t>
  </si>
  <si>
    <t>3.0</t>
  </si>
  <si>
    <t>kg</t>
  </si>
  <si>
    <t>CORTE, DOBRA E MONTAGEM DE AÇO CA-50 DIAMETRO 6.3 AS 12.5MM</t>
  </si>
  <si>
    <t>ARM-AÇO-005</t>
  </si>
  <si>
    <t>ED-8455</t>
  </si>
  <si>
    <t>FORMA DE MADEIRA PARA ESTRUTURA EM CURVA, COM TÁBUA SARRAFO E COMPENSADO NAVAL, ESPESSURA 6MM.</t>
  </si>
  <si>
    <t>ED-9055</t>
  </si>
  <si>
    <t>Preço unitário com BDI</t>
  </si>
  <si>
    <t>Total  com BDI</t>
  </si>
  <si>
    <t>FORNECIMENTO DE CONCRETO ESTRUTURAL USINADO BOMBEADO AUTO ADENSAVEL, COM FCK 35MPA, INCLUSIVE LANÇAMENTO E ACABAMENTO</t>
  </si>
  <si>
    <t>IMPRIMAÇÃO, (EXECUÇÃO E FORNECIMENTO DO MATERIAL BETUMINOSO, INCLUINDO TRANSPORTE DO MATERIAL BETUMINOSO)</t>
  </si>
  <si>
    <t>OBR-VIA-160</t>
  </si>
  <si>
    <t>OBR-VIA-145</t>
  </si>
  <si>
    <t>OBR-VIA-165</t>
  </si>
  <si>
    <t>PINTURA DE LIGAÇÃO (EXECUÇÃO E FORNECIMENTO DO MATERIAL BETUMINOSO, INCLUSIVE TRANSPORTE DO MATERIAL BETUMINOSO.</t>
  </si>
  <si>
    <t>OBR-VIA-180</t>
  </si>
  <si>
    <t>CONCRETO BETUMINOSO, USINADO A QUENTE - CBUQ(EXECUÇÃO, INCLUINDO APLICAÇÃO, USINAGEM ESPALHAMENTO E COMPACTAÇÃO, FORNECIMENTO DOS AGREGADOS E MATERIAL BETUMINOSO, EXCLUI TRANSPORTE DOS AGREGADOS E DO MATERIAL BETUMINOSO ATE A USINA E DA MASSA PRONTA ATE A PISTA</t>
  </si>
  <si>
    <t>RO-42387</t>
  </si>
  <si>
    <t>REMOÇÃO DE BLOCOS SEXTAVADOS (BLOQUETES)</t>
  </si>
  <si>
    <t>2.3</t>
  </si>
  <si>
    <t>4813</t>
  </si>
  <si>
    <t>1.4</t>
  </si>
  <si>
    <t>Percentual</t>
  </si>
  <si>
    <t>FOLHA:</t>
  </si>
  <si>
    <t>DATA</t>
  </si>
  <si>
    <t>R.T.: Engº Civil Marcos do Nascimento Fernandes CREA 52.847/D</t>
  </si>
  <si>
    <t>Prefeito:</t>
  </si>
  <si>
    <t>José Antonio Delgado</t>
  </si>
  <si>
    <t>BDI</t>
  </si>
  <si>
    <t>FONTE DE PESQUISA DE PREÇOS SETOP-LESTE- COM DESONERAÇÃO-ABRIL DE 2019</t>
  </si>
  <si>
    <t>PLANILHA ORÇAMENTARIA</t>
  </si>
  <si>
    <t>ORATORIOS MG.</t>
  </si>
  <si>
    <t>RECUPERAÇÃO DE PAVIMENTOS, CALÇAMENTO E PAVIMENTAÇÃO ASFÁLTICA</t>
  </si>
  <si>
    <t>FORNECIMENTO E COLOCAÇÃO DE PLACA DE OBRA EM CHAPA GALVANIZADA Nº 22, ADESIVADA 4,00X2,00</t>
  </si>
  <si>
    <t>SOMENTE UMA PLACA SERÁ INSTALADA NA ENTRADA NORTE DE ORATORIOS COM TADAS AS INTERVENÇÕES</t>
  </si>
  <si>
    <t>BASE DE SOLO SEM MISTURA COMPACTADA NA ENERGIA DO PROCTOR INTERMEDIÁRIO (EXECUÇÃO,  INCLUINDO, CARGA, DESCARGA, ESPALHAMENTO, UMIDECIMENTO E COMKPACTAÇÃO DO MATERIAL. EXCLUI AQUISIÇÃO E TRANSPORTE DO MATERIAL, ESPESSORA DE 15CM.</t>
  </si>
  <si>
    <t xml:space="preserve"> REMOÇÕES E EXECUÇÃO DE PAVIMENTAÇÃO ASFÁLTICA</t>
  </si>
  <si>
    <t>1.5</t>
  </si>
  <si>
    <t xml:space="preserve"> EXECUÇÃO DE PAVIMENTAÇÃO ASFÁLTICA</t>
  </si>
  <si>
    <t>RUA ANHANGÁ , Nº 617 CENTRO</t>
  </si>
  <si>
    <t>RECUPERAÇÃO CAIXA CEGA TAMPA DE CONCRETO</t>
  </si>
  <si>
    <t>RECUPERAÇÃO PAVIMENTO TAPA BURACO</t>
  </si>
  <si>
    <t>RECUPERAÇÃO PAVIMENTO TAPA BURACO E EXUCUÇÃO  TAMPA DE CAIXA</t>
  </si>
  <si>
    <t>Total Geral do nº 495</t>
  </si>
  <si>
    <t>RUA ANHANGÁ , Nº 346 CENTRO</t>
  </si>
  <si>
    <t>Total Geral da Rua Anhangá</t>
  </si>
  <si>
    <t xml:space="preserve">RUA ANHANGÁ </t>
  </si>
  <si>
    <t>RO-40239</t>
  </si>
  <si>
    <t>RECUPERAÇÃO DA PAVIMENTAÇÃO RÍGIDA</t>
  </si>
  <si>
    <t>3.7.2</t>
  </si>
  <si>
    <t>3.7.3</t>
  </si>
  <si>
    <t>BASE DE SOLO SEM MISTURA COMPACTADA NA ENERGIA DO PROCTOR INTERMEDIÁRIO, ESPESSURA 15CM. (EXECUÇÃO,  INCLUINDO, CARGA, DESCARGA, ESPALHAMENTO, UMIDECIMENTO E COMPACTAÇÃO DO MATERIAL. EXCLUI AQUISIÇÃO E TRANSPORTE DO MATERIAL.</t>
  </si>
  <si>
    <t/>
  </si>
  <si>
    <t>RUA ARMANDO DE FREITAS</t>
  </si>
  <si>
    <t>Total do Ítem</t>
  </si>
  <si>
    <t>RECOMPOSIÇAO DE BLOQUETES SOBRE COXIM DE AREIA. EXECUÇÃO, INCLUINDO MATERIAL E TRANSPORTE  (AREIA  0,05M³/M²), EXCLUI O BLOQUETE.</t>
  </si>
  <si>
    <t>RECOMPOSIÇAO DE BLOQUETES SOBRE COXIM DE AREIA. EXECUÇÃO, INCLUINDO MATERIAL E TRANSPORTE  (AREIA, 0,05M³/M²), EXCLUI O BLOQUETE.</t>
  </si>
  <si>
    <t xml:space="preserve"> </t>
  </si>
  <si>
    <t>RECOMPOSIÇAO DE BLOQUETES SOBRE COXIM DE AREIA. EXECUÇÃO, INCLUINDO MATERIAL E TRANSPORTE  (AREIA 0,05M³/M²), EXCLUI O BLOQUETE.</t>
  </si>
  <si>
    <t>RECUPERAÇÃO CAIXA.  TAMPA DE CONCRETO</t>
  </si>
  <si>
    <t>2.4</t>
  </si>
  <si>
    <t>Total Geral do nº 390</t>
  </si>
  <si>
    <t>FORNECIMENTO E INSTALAÇÃO DE BOCA DE LOBO EM CONCRETO PADRÃO SUDECAP, INCLUI; CANTONEIRA MEIO FIO COM JANELA E GRELHA</t>
  </si>
  <si>
    <t>DRE-BOC-015</t>
  </si>
  <si>
    <t>RUA ARMANDO DE FREITAS Nº12</t>
  </si>
  <si>
    <t>RECUPERAÇÃO CAIXA  TAMPA DE CONCRETO 1,30x1,30m</t>
  </si>
  <si>
    <t>Total da Rua Armando de Freitas</t>
  </si>
  <si>
    <t>RUA JOSÉ LAZARINI</t>
  </si>
  <si>
    <t>RUA JOSÉ LAZARINI Nº 60    A= 4,50m²</t>
  </si>
  <si>
    <t>Total da Rua José Lazarini</t>
  </si>
  <si>
    <t>RUA JOSÉ  PIRES DA LUZ</t>
  </si>
  <si>
    <t>RUA JOSÉ PIRES DA LUZ Nº35 A=5,50m²</t>
  </si>
  <si>
    <t>RUA JOSÉ PIRES DA LUZ Nº35 A=2,25m²</t>
  </si>
  <si>
    <t>Total da Rua José Pires da Luz</t>
  </si>
  <si>
    <t>RUA JOSÉ ADELAIDE SE SOUZA ESQ. COM ANTONIO ROMUALDO</t>
  </si>
  <si>
    <t>RUA JOSÉ ADELAIDE SE SOUZA Nº68 A=6,00m²</t>
  </si>
  <si>
    <t>RUA JOSÉ ADELAIDE SE SOUZA Nº160  A=2,00m²</t>
  </si>
  <si>
    <t>RUA JOSÉ ADELAIDE SE SOUZA Nº307  A=10,00m²</t>
  </si>
  <si>
    <t>Total da Rua José Adelaide de Souza</t>
  </si>
  <si>
    <t>RUA JOSÉ  FRANCISCO MARTINS FILHO</t>
  </si>
  <si>
    <t>RUA FRANCISCO MARTINS FILHO Nº304  A=1,50m²</t>
  </si>
  <si>
    <t>RUA ANTONIO ESTEVÃO DELGADO</t>
  </si>
  <si>
    <t>RUA ANTONIO ESTEVÃO DELGADO Nº47  A=15,00m²</t>
  </si>
  <si>
    <t>Total da Rua Antonio Estevão Delgado</t>
  </si>
  <si>
    <t>Total da Rua</t>
  </si>
  <si>
    <t>RUA ANTONIO ESTEVÃO DELGADO Nº283  BOCA DE LOBO</t>
  </si>
  <si>
    <t>RUA ALEXANDRE DE SOUZA CASTRO</t>
  </si>
  <si>
    <t>RUA ALEXANDRE DE SOUZA CASTRO Nº209  A=24,00m²</t>
  </si>
  <si>
    <t>RUA ALEXANDRE DE SOUZA CASTRO Nº140  A=4,00m²</t>
  </si>
  <si>
    <t>RUA JOSÉ  ANTONIO ROMUALDO</t>
  </si>
  <si>
    <t>RUA ANTONIO ROMUALDO Nº195  A=2,00m²</t>
  </si>
  <si>
    <t>RUA EFIGENIA CUNHA</t>
  </si>
  <si>
    <t>RUA EFIGENIA CUNHA Nº112  A=3,00m²</t>
  </si>
  <si>
    <t>RUA EFIGENIA CUNHA Nº243  A=3,60m²</t>
  </si>
  <si>
    <t>RUA CARLOS CARDOSO</t>
  </si>
  <si>
    <t>RUA CARLOS CARDOSO Nº204  6,00m²</t>
  </si>
  <si>
    <t>RUA CARLOS CARDOSO Nº269  A=1,50m²</t>
  </si>
  <si>
    <t>RUA OLINTO MARTINS</t>
  </si>
  <si>
    <t>RUA OLINTO MARTINS Nº226  A=150,00m²</t>
  </si>
  <si>
    <t>RUA OLINTO MARTINS ESQUINA COM JOSÉ LAZARINI  A=210,00m²</t>
  </si>
  <si>
    <t>RUA MARIETA CANDIDO</t>
  </si>
  <si>
    <t>RUA MARIETA CANDIDO Nº170  A=9,00m²</t>
  </si>
  <si>
    <t>ESCAVAÇÃO MANUAL DE SOLO ALTURA DE 0,05M, INCLUINDO TRANSPORTE DMT &lt;=200,00M</t>
  </si>
  <si>
    <t>ESCAVAÇÃO MANUAL DE SOLO ALTURA DE 0,15M, INCLUINDO TRANSPORTE DMT .&lt;=200M</t>
  </si>
  <si>
    <t>RUA ARMANDO DE FREITAS Nº393 A=2,40M²</t>
  </si>
  <si>
    <t>RUA ARMANDO DE FREITAS Nº454 A=4,00M²</t>
  </si>
  <si>
    <t>RUA ARMANDO DE FREITAS Nº390 1,00x1,00</t>
  </si>
  <si>
    <t>RUA ARMANDO DE FREITAS Nº45 A=6,00M²</t>
  </si>
  <si>
    <t>RUA ARMANDO DE FREITAS  COM OLINTO MARTINS A=36,00M²</t>
  </si>
  <si>
    <t>RUA ARMANDO DE FREITAS Nº238 A=2,50M²</t>
  </si>
  <si>
    <t>RUA ARMANDO DE FREITAS Nº257 A=2,25M²</t>
  </si>
  <si>
    <t>RUA ARMANDO DE FREITAS Nº261 A=2,00M²</t>
  </si>
  <si>
    <t>RUA ARMANDO DE FREITAS Nº293 A=6,00M²</t>
  </si>
  <si>
    <t>RUA ARMANDO DE FREITAS Nº319 A=4,00M²</t>
  </si>
  <si>
    <t>RUA ARMANDO DE FREITAS Nº327 A=4,00M²</t>
  </si>
  <si>
    <t>RECUPERAÇÃO DA PAVIMENTAÇÃO RÍGIDA A=30,00M²</t>
  </si>
  <si>
    <t>RUA JOSÉ LAZARINI Nº 100 A=4,00M²</t>
  </si>
  <si>
    <t>RUA JOSÉ LAZARINI Nº 130 A=3,00M²</t>
  </si>
  <si>
    <t>ESCAVAÇÃO MANUAL DE SOLO ALTRA DE 0,15M, INCLUINDO TRANSPORTE DMT &lt;=200M</t>
  </si>
  <si>
    <t>ESCAVAÇÃO MANUAL DE SOLO ALTURA DE 0,15M, INCLUINDO TRANSPORTE DMT &lt;=200M</t>
  </si>
  <si>
    <t>4.0</t>
  </si>
  <si>
    <t>RUA ANHANGÁ , Nº 03 CENTRO A=10,00M²</t>
  </si>
  <si>
    <t>RUA ANHANGÁ , Nº 677 CENTRO A=51,00M²</t>
  </si>
  <si>
    <t>RECUPERAÇÃO CAIXA CEGA TAMPA DE CONCRETO 1,40x1,70m</t>
  </si>
  <si>
    <t>M²</t>
  </si>
  <si>
    <t>RUA ANHANGÁ , Nº 528 CENTRO A=4,00M²</t>
  </si>
  <si>
    <t>RUA ANHANGÁ , Nº 515 CENTRO A=2,00M²</t>
  </si>
  <si>
    <t>RUA ANHANGÁ , Nº  495 CENTRO A=14,00M²</t>
  </si>
  <si>
    <t>RUA ANHANGÁ , Nº 465 CENTRO 0,72M²</t>
  </si>
  <si>
    <t>RECUPERAÇÃO CAIXA CEGA TAMPA DE CONCRETO  1,70x1,30M</t>
  </si>
  <si>
    <t>RUA ANHANGÁ , Nº 175 CENTRO A=85,20M²</t>
  </si>
  <si>
    <t>RUA SÃO GERALDO A=46,00M²</t>
  </si>
  <si>
    <t>RECUPERAÇÃO DE PAVIMENTOS, EXECUÇÃO DE CAIXAS DE DRENAGEM E  CALÇAMENTO E PAVIMENTAÇÃO ASFÁLTICA</t>
  </si>
  <si>
    <t>14 RUAS</t>
  </si>
  <si>
    <t>SOMENTE UMA PLACA SERÁ INSTALADA NA ENTRADA NORTE DE ORATORIOS COM TODAS AS INTERVENÇÕES</t>
  </si>
  <si>
    <t xml:space="preserve">RECUPERAÇÃO CAIXA CEGA TAMPA DE CONCRETO </t>
  </si>
  <si>
    <t>2.5</t>
  </si>
  <si>
    <t>3.1</t>
  </si>
  <si>
    <t>3.2</t>
  </si>
  <si>
    <t>3.3</t>
  </si>
  <si>
    <t>4.1</t>
  </si>
  <si>
    <t>4.2</t>
  </si>
  <si>
    <t>4.3</t>
  </si>
  <si>
    <t>Quant</t>
  </si>
  <si>
    <t>Unid</t>
  </si>
  <si>
    <t>Perc.</t>
  </si>
  <si>
    <t>Total Geral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</si>
</sst>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8" fillId="3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" fontId="2" fillId="0" borderId="8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6" fillId="0" borderId="6" xfId="0" applyFont="1" applyBorder="1" applyAlignment="1">
      <alignment horizontal="left"/>
    </xf>
    <xf numFmtId="0" fontId="18" fillId="0" borderId="0" xfId="0" applyFont="1" applyAlignment="1">
      <alignment horizontal="center" vertical="center"/>
    </xf>
    <xf numFmtId="0" fontId="18" fillId="0" borderId="0" xfId="0" applyFont="1"/>
    <xf numFmtId="0" fontId="16" fillId="4" borderId="5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vertical="center"/>
    </xf>
    <xf numFmtId="0" fontId="16" fillId="4" borderId="6" xfId="0" applyFont="1" applyFill="1" applyBorder="1" applyAlignment="1">
      <alignment horizontal="left"/>
    </xf>
    <xf numFmtId="0" fontId="13" fillId="5" borderId="3" xfId="0" applyFont="1" applyFill="1" applyBorder="1" applyAlignment="1">
      <alignment horizontal="left" vertical="center"/>
    </xf>
    <xf numFmtId="4" fontId="13" fillId="5" borderId="6" xfId="0" applyNumberFormat="1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left" vertical="center"/>
    </xf>
    <xf numFmtId="4" fontId="13" fillId="6" borderId="6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5" borderId="3" xfId="0" applyFont="1" applyFill="1" applyBorder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3" fillId="5" borderId="3" xfId="0" applyFont="1" applyFill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left"/>
    </xf>
    <xf numFmtId="0" fontId="0" fillId="0" borderId="0" xfId="0" quotePrefix="1" applyAlignment="1">
      <alignment horizontal="center" vertical="center"/>
    </xf>
    <xf numFmtId="0" fontId="13" fillId="7" borderId="3" xfId="0" applyFont="1" applyFill="1" applyBorder="1" applyAlignment="1">
      <alignment horizontal="left" vertical="center"/>
    </xf>
    <xf numFmtId="4" fontId="13" fillId="7" borderId="6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4" fontId="19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4" fontId="13" fillId="0" borderId="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" fontId="10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4" fontId="13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13" fillId="5" borderId="7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4" fontId="13" fillId="5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0" fillId="0" borderId="1" xfId="0" applyFont="1" applyBorder="1" applyAlignment="1">
      <alignment horizontal="left" wrapText="1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8" fillId="4" borderId="7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2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" fontId="4" fillId="0" borderId="6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4" fontId="13" fillId="0" borderId="1" xfId="0" applyNumberFormat="1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0" fontId="16" fillId="4" borderId="2" xfId="0" applyFont="1" applyFill="1" applyBorder="1" applyAlignment="1">
      <alignment horizontal="left"/>
    </xf>
    <xf numFmtId="0" fontId="16" fillId="4" borderId="4" xfId="0" applyFont="1" applyFill="1" applyBorder="1" applyAlignment="1">
      <alignment horizontal="left"/>
    </xf>
    <xf numFmtId="0" fontId="16" fillId="4" borderId="3" xfId="0" applyFont="1" applyFill="1" applyBorder="1" applyAlignment="1">
      <alignment horizontal="left"/>
    </xf>
    <xf numFmtId="0" fontId="13" fillId="6" borderId="7" xfId="0" applyFont="1" applyFill="1" applyBorder="1" applyAlignment="1">
      <alignment horizontal="left" vertical="center"/>
    </xf>
    <xf numFmtId="0" fontId="13" fillId="6" borderId="4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left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0" fillId="0" borderId="1" xfId="0" applyFont="1" applyBorder="1" applyAlignment="1">
      <alignment horizontal="left" vertical="center"/>
    </xf>
    <xf numFmtId="0" fontId="14" fillId="7" borderId="7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/>
    </xf>
    <xf numFmtId="0" fontId="14" fillId="7" borderId="14" xfId="0" applyFont="1" applyFill="1" applyBorder="1" applyAlignment="1">
      <alignment horizontal="center" vertical="center"/>
    </xf>
    <xf numFmtId="0" fontId="12" fillId="9" borderId="7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9" borderId="14" xfId="0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0" fontId="13" fillId="7" borderId="3" xfId="0" applyFont="1" applyFill="1" applyBorder="1" applyAlignment="1">
      <alignment horizontal="left" vertical="center"/>
    </xf>
    <xf numFmtId="4" fontId="13" fillId="7" borderId="1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2" fillId="8" borderId="4" xfId="0" applyFont="1" applyFill="1" applyBorder="1" applyAlignment="1">
      <alignment horizontal="center" vertical="center"/>
    </xf>
    <xf numFmtId="0" fontId="12" fillId="8" borderId="14" xfId="0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152399</xdr:rowOff>
    </xdr:from>
    <xdr:to>
      <xdr:col>13</xdr:col>
      <xdr:colOff>9217</xdr:colOff>
      <xdr:row>0</xdr:row>
      <xdr:rowOff>1154300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A711B9F7-D1AA-407F-B409-3691D1DA472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399"/>
          <a:ext cx="9014005" cy="10019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6806</xdr:rowOff>
    </xdr:from>
    <xdr:to>
      <xdr:col>12</xdr:col>
      <xdr:colOff>714375</xdr:colOff>
      <xdr:row>2</xdr:row>
      <xdr:rowOff>530679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D028ECEA-F327-4565-A8DE-416B136DBCF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06"/>
          <a:ext cx="8899071" cy="9048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6808</xdr:rowOff>
    </xdr:from>
    <xdr:to>
      <xdr:col>12</xdr:col>
      <xdr:colOff>767953</xdr:colOff>
      <xdr:row>2</xdr:row>
      <xdr:rowOff>440531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701D8993-9BBD-4D30-90F6-3A700DD2901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6808"/>
          <a:ext cx="8739186" cy="8147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25400</xdr:rowOff>
    </xdr:from>
    <xdr:to>
      <xdr:col>12</xdr:col>
      <xdr:colOff>901700</xdr:colOff>
      <xdr:row>2</xdr:row>
      <xdr:rowOff>615950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B1958596-C379-439C-A864-77080B4DD38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400"/>
          <a:ext cx="8870950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25400</xdr:rowOff>
    </xdr:from>
    <xdr:to>
      <xdr:col>13</xdr:col>
      <xdr:colOff>28972</xdr:colOff>
      <xdr:row>1</xdr:row>
      <xdr:rowOff>589360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612C6A85-F90B-4275-B0FC-5B6BD6BE08C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400"/>
          <a:ext cx="8821738" cy="754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25400</xdr:rowOff>
    </xdr:from>
    <xdr:to>
      <xdr:col>13</xdr:col>
      <xdr:colOff>87483</xdr:colOff>
      <xdr:row>2</xdr:row>
      <xdr:rowOff>20410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D878DCDA-B0C0-4ADB-8A1C-0EF57832D1E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400"/>
          <a:ext cx="8877697" cy="8114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2</xdr:rowOff>
    </xdr:from>
    <xdr:to>
      <xdr:col>13</xdr:col>
      <xdr:colOff>122464</xdr:colOff>
      <xdr:row>2</xdr:row>
      <xdr:rowOff>299357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58878852-65A3-4840-9FE6-C5B337E46C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2"/>
          <a:ext cx="8919481" cy="6803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152399</xdr:rowOff>
    </xdr:from>
    <xdr:to>
      <xdr:col>8</xdr:col>
      <xdr:colOff>968375</xdr:colOff>
      <xdr:row>0</xdr:row>
      <xdr:rowOff>1038224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6CF1C207-E7E0-4584-A826-84A53BFE089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399"/>
          <a:ext cx="9302750" cy="885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168230</xdr:colOff>
      <xdr:row>0</xdr:row>
      <xdr:rowOff>1228726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D82A68E-8BB3-4981-8FF4-7D46B683806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05825" cy="122872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532379</xdr:colOff>
      <xdr:row>0</xdr:row>
      <xdr:rowOff>1228725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7F69EA4C-239C-424C-A085-F77593BF65C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8994320" cy="1228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12</xdr:col>
      <xdr:colOff>669472</xdr:colOff>
      <xdr:row>3</xdr:row>
      <xdr:rowOff>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D4AB268D-3C29-4148-89FE-46A2538544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8763000" cy="9810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</xdr:colOff>
      <xdr:row>0</xdr:row>
      <xdr:rowOff>1</xdr:rowOff>
    </xdr:from>
    <xdr:to>
      <xdr:col>13</xdr:col>
      <xdr:colOff>7327</xdr:colOff>
      <xdr:row>2</xdr:row>
      <xdr:rowOff>520212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7DFE5D86-7CE9-4468-A162-DFBEDC335D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" y="1"/>
          <a:ext cx="8990132" cy="9012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13</xdr:col>
      <xdr:colOff>6803</xdr:colOff>
      <xdr:row>3</xdr:row>
      <xdr:rowOff>544285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759801E-ABEC-4C55-8CBD-E4FB84E8A47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762000"/>
          <a:ext cx="8933088" cy="925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12</xdr:col>
      <xdr:colOff>740228</xdr:colOff>
      <xdr:row>2</xdr:row>
      <xdr:rowOff>590551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FF5DF26A-8C83-4A4D-BBF6-675EFF1F498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952501"/>
          <a:ext cx="8925377" cy="971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12</xdr:col>
      <xdr:colOff>816427</xdr:colOff>
      <xdr:row>2</xdr:row>
      <xdr:rowOff>561975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C46DBC4B-8D50-4DE7-958C-D06A294794B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8946695" cy="9429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6"/>
  <sheetViews>
    <sheetView topLeftCell="A58" zoomScale="130" zoomScaleNormal="130" workbookViewId="0">
      <selection activeCell="H59" sqref="H59"/>
    </sheetView>
  </sheetViews>
  <sheetFormatPr defaultRowHeight="15"/>
  <cols>
    <col min="1" max="1" width="6.7109375" customWidth="1"/>
    <col min="2" max="2" width="14.42578125" customWidth="1"/>
    <col min="3" max="3" width="15.140625" customWidth="1"/>
    <col min="4" max="4" width="5.5703125" customWidth="1"/>
    <col min="5" max="5" width="16" customWidth="1"/>
    <col min="6" max="6" width="12.5703125" customWidth="1"/>
    <col min="7" max="7" width="8.5703125" customWidth="1"/>
    <col min="8" max="8" width="12.42578125" customWidth="1"/>
    <col min="9" max="9" width="9.42578125" customWidth="1"/>
    <col min="10" max="10" width="10.7109375" customWidth="1"/>
    <col min="11" max="11" width="2.7109375" customWidth="1"/>
    <col min="12" max="12" width="9.5703125" customWidth="1"/>
    <col min="13" max="13" width="11.140625" customWidth="1"/>
    <col min="15" max="15" width="17.140625" customWidth="1"/>
  </cols>
  <sheetData>
    <row r="1" spans="1:17" ht="96" customHeight="1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9"/>
      <c r="N1" s="2"/>
      <c r="O1" s="2"/>
      <c r="P1" s="2"/>
      <c r="Q1" s="2"/>
    </row>
    <row r="2" spans="1:17" ht="24.75" customHeight="1">
      <c r="A2" s="126" t="s">
        <v>48</v>
      </c>
      <c r="B2" s="127"/>
      <c r="C2" s="127"/>
      <c r="D2" s="127"/>
      <c r="E2" s="127"/>
      <c r="F2" s="127"/>
      <c r="G2" s="127"/>
      <c r="H2" s="127"/>
      <c r="I2" s="127"/>
      <c r="J2" s="127"/>
      <c r="K2" s="128"/>
      <c r="L2" s="14" t="s">
        <v>46</v>
      </c>
      <c r="M2" s="40">
        <v>1.21</v>
      </c>
      <c r="N2" s="2"/>
      <c r="O2" s="2"/>
      <c r="P2" s="2"/>
      <c r="Q2" s="2"/>
    </row>
    <row r="3" spans="1:17" ht="33" customHeight="1">
      <c r="A3" s="144" t="s">
        <v>49</v>
      </c>
      <c r="B3" s="145"/>
      <c r="C3" s="129" t="s">
        <v>50</v>
      </c>
      <c r="D3" s="130"/>
      <c r="E3" s="130"/>
      <c r="F3" s="130"/>
      <c r="G3" s="130"/>
      <c r="H3" s="130"/>
      <c r="I3" s="130"/>
      <c r="J3" s="130"/>
      <c r="K3" s="131"/>
      <c r="L3" s="140">
        <f>K66</f>
        <v>22061.254335999995</v>
      </c>
      <c r="M3" s="146"/>
      <c r="N3" s="2"/>
      <c r="O3" s="2"/>
      <c r="P3" s="2"/>
      <c r="Q3" s="2"/>
    </row>
    <row r="4" spans="1:17" ht="16.5" customHeight="1">
      <c r="A4" s="115" t="s">
        <v>64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7"/>
      <c r="N4" s="2"/>
      <c r="O4" s="2"/>
      <c r="P4" s="2"/>
      <c r="Q4" s="2"/>
    </row>
    <row r="5" spans="1:17" ht="47.25" customHeight="1">
      <c r="A5" s="20" t="s">
        <v>0</v>
      </c>
      <c r="B5" s="16" t="s">
        <v>1</v>
      </c>
      <c r="C5" s="124" t="s">
        <v>2</v>
      </c>
      <c r="D5" s="124"/>
      <c r="E5" s="124"/>
      <c r="F5" s="124"/>
      <c r="G5" s="16" t="s">
        <v>3</v>
      </c>
      <c r="H5" s="18" t="s">
        <v>4</v>
      </c>
      <c r="I5" s="17" t="s">
        <v>5</v>
      </c>
      <c r="J5" s="17" t="s">
        <v>25</v>
      </c>
      <c r="K5" s="125" t="s">
        <v>26</v>
      </c>
      <c r="L5" s="125"/>
      <c r="M5" s="19" t="s">
        <v>40</v>
      </c>
      <c r="N5" s="2"/>
      <c r="O5" s="2"/>
      <c r="P5" s="2"/>
      <c r="Q5" s="2"/>
    </row>
    <row r="6" spans="1:17" ht="19.5" customHeight="1">
      <c r="A6" s="136" t="s">
        <v>52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8"/>
      <c r="M6" s="10"/>
      <c r="N6" s="2"/>
      <c r="O6" s="2"/>
      <c r="P6" s="2"/>
      <c r="Q6" s="2"/>
    </row>
    <row r="7" spans="1:17" ht="20.100000000000001" customHeight="1">
      <c r="A7" s="30" t="s">
        <v>6</v>
      </c>
      <c r="B7" s="4" t="s">
        <v>7</v>
      </c>
      <c r="C7" s="132" t="s">
        <v>8</v>
      </c>
      <c r="D7" s="133"/>
      <c r="E7" s="133"/>
      <c r="F7" s="133"/>
      <c r="G7" s="133"/>
      <c r="H7" s="133"/>
      <c r="I7" s="133"/>
      <c r="J7" s="133"/>
      <c r="K7" s="133"/>
      <c r="L7" s="134"/>
      <c r="M7" s="11"/>
      <c r="N7" s="2"/>
      <c r="O7" s="2"/>
      <c r="P7" s="2"/>
      <c r="Q7" s="2"/>
    </row>
    <row r="8" spans="1:17" ht="48.75" customHeight="1">
      <c r="A8" s="23" t="s">
        <v>9</v>
      </c>
      <c r="B8" s="5" t="s">
        <v>38</v>
      </c>
      <c r="C8" s="135" t="s">
        <v>51</v>
      </c>
      <c r="D8" s="135"/>
      <c r="E8" s="135"/>
      <c r="F8" s="135"/>
      <c r="G8" s="6" t="s">
        <v>17</v>
      </c>
      <c r="H8" s="27">
        <v>8</v>
      </c>
      <c r="I8" s="27">
        <v>220</v>
      </c>
      <c r="J8" s="27">
        <f>I8*M2</f>
        <v>266.2</v>
      </c>
      <c r="K8" s="119">
        <f>H8*J8</f>
        <v>2129.6</v>
      </c>
      <c r="L8" s="119"/>
      <c r="M8" s="24"/>
      <c r="N8" s="2"/>
      <c r="O8" s="2"/>
      <c r="P8" s="2"/>
      <c r="Q8" s="2"/>
    </row>
    <row r="9" spans="1:17" s="1" customFormat="1" ht="20.100000000000001" customHeight="1">
      <c r="A9" s="139" t="s">
        <v>12</v>
      </c>
      <c r="B9" s="133"/>
      <c r="C9" s="133"/>
      <c r="D9" s="133"/>
      <c r="E9" s="133"/>
      <c r="F9" s="133"/>
      <c r="G9" s="133"/>
      <c r="H9" s="133"/>
      <c r="I9" s="134"/>
      <c r="J9" s="15"/>
      <c r="K9" s="140">
        <f>K8</f>
        <v>2129.6</v>
      </c>
      <c r="L9" s="140"/>
      <c r="M9" s="19">
        <f>K9/K66*100</f>
        <v>9.6531229256755182</v>
      </c>
      <c r="N9" s="3"/>
      <c r="O9" s="7"/>
      <c r="P9" s="3"/>
      <c r="Q9" s="3"/>
    </row>
    <row r="10" spans="1:17" ht="19.5" customHeight="1">
      <c r="A10" s="121" t="s">
        <v>139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3"/>
      <c r="M10" s="10"/>
      <c r="N10" s="2"/>
      <c r="O10" s="2"/>
      <c r="P10" s="2"/>
      <c r="Q10" s="2"/>
    </row>
    <row r="11" spans="1:17" s="45" customFormat="1" ht="20.100000000000001" customHeight="1">
      <c r="A11" s="41" t="s">
        <v>6</v>
      </c>
      <c r="B11" s="42"/>
      <c r="C11" s="141" t="s">
        <v>54</v>
      </c>
      <c r="D11" s="142"/>
      <c r="E11" s="142"/>
      <c r="F11" s="142"/>
      <c r="G11" s="142"/>
      <c r="H11" s="142"/>
      <c r="I11" s="142"/>
      <c r="J11" s="142"/>
      <c r="K11" s="142"/>
      <c r="L11" s="143"/>
      <c r="M11" s="43"/>
      <c r="N11" s="44"/>
      <c r="O11" s="44"/>
      <c r="P11" s="44"/>
      <c r="Q11" s="44"/>
    </row>
    <row r="12" spans="1:17" s="1" customFormat="1" ht="15.75">
      <c r="A12" s="23" t="s">
        <v>9</v>
      </c>
      <c r="B12" s="22" t="s">
        <v>35</v>
      </c>
      <c r="C12" s="120" t="s">
        <v>36</v>
      </c>
      <c r="D12" s="120"/>
      <c r="E12" s="120"/>
      <c r="F12" s="120"/>
      <c r="G12" s="22" t="s">
        <v>17</v>
      </c>
      <c r="H12" s="27">
        <v>10</v>
      </c>
      <c r="I12" s="27">
        <v>8.66</v>
      </c>
      <c r="J12" s="27">
        <f>I12*M2</f>
        <v>10.4786</v>
      </c>
      <c r="K12" s="119">
        <f t="shared" ref="K12:K16" si="0">H12*J12</f>
        <v>104.786</v>
      </c>
      <c r="L12" s="119"/>
      <c r="M12" s="24"/>
      <c r="N12" s="29"/>
      <c r="O12" s="29"/>
      <c r="P12" s="29"/>
      <c r="Q12" s="29"/>
    </row>
    <row r="13" spans="1:17" s="1" customFormat="1" ht="123.75" customHeight="1">
      <c r="A13" s="23" t="s">
        <v>10</v>
      </c>
      <c r="B13" s="22" t="s">
        <v>30</v>
      </c>
      <c r="C13" s="135" t="s">
        <v>53</v>
      </c>
      <c r="D13" s="135"/>
      <c r="E13" s="135"/>
      <c r="F13" s="135"/>
      <c r="G13" s="22" t="s">
        <v>15</v>
      </c>
      <c r="H13" s="27">
        <v>30.22</v>
      </c>
      <c r="I13" s="27">
        <v>13.65</v>
      </c>
      <c r="J13" s="27">
        <f>I13*M2</f>
        <v>16.516500000000001</v>
      </c>
      <c r="K13" s="119">
        <f t="shared" si="0"/>
        <v>499.12862999999999</v>
      </c>
      <c r="L13" s="119"/>
      <c r="M13" s="24"/>
      <c r="N13" s="29"/>
      <c r="O13" s="29"/>
      <c r="P13" s="29"/>
      <c r="Q13" s="29"/>
    </row>
    <row r="14" spans="1:17" s="1" customFormat="1" ht="46.5" customHeight="1">
      <c r="A14" s="23" t="s">
        <v>11</v>
      </c>
      <c r="B14" s="21" t="s">
        <v>29</v>
      </c>
      <c r="C14" s="162" t="s">
        <v>28</v>
      </c>
      <c r="D14" s="162"/>
      <c r="E14" s="162"/>
      <c r="F14" s="162"/>
      <c r="G14" s="22" t="s">
        <v>17</v>
      </c>
      <c r="H14" s="27">
        <v>201.5</v>
      </c>
      <c r="I14" s="27">
        <v>5.29</v>
      </c>
      <c r="J14" s="27">
        <f>I14*M2</f>
        <v>6.4009</v>
      </c>
      <c r="K14" s="119">
        <f t="shared" si="0"/>
        <v>1289.78135</v>
      </c>
      <c r="L14" s="119"/>
      <c r="M14" s="24"/>
      <c r="N14" s="29"/>
      <c r="O14" s="29"/>
      <c r="P14" s="29"/>
      <c r="Q14" s="29"/>
    </row>
    <row r="15" spans="1:17" s="1" customFormat="1" ht="66" customHeight="1">
      <c r="A15" s="23" t="s">
        <v>39</v>
      </c>
      <c r="B15" s="21" t="s">
        <v>31</v>
      </c>
      <c r="C15" s="162" t="s">
        <v>32</v>
      </c>
      <c r="D15" s="162"/>
      <c r="E15" s="162"/>
      <c r="F15" s="162"/>
      <c r="G15" s="22" t="s">
        <v>17</v>
      </c>
      <c r="H15" s="27">
        <v>201.5</v>
      </c>
      <c r="I15" s="27">
        <v>1.1000000000000001</v>
      </c>
      <c r="J15" s="27">
        <f>I15*M2</f>
        <v>1.331</v>
      </c>
      <c r="K15" s="119">
        <f t="shared" si="0"/>
        <v>268.19650000000001</v>
      </c>
      <c r="L15" s="119"/>
      <c r="M15" s="24"/>
      <c r="N15" s="29"/>
      <c r="O15" s="29"/>
      <c r="P15" s="29"/>
      <c r="Q15" s="29"/>
    </row>
    <row r="16" spans="1:17" s="1" customFormat="1" ht="111" customHeight="1">
      <c r="A16" s="23" t="s">
        <v>55</v>
      </c>
      <c r="B16" s="21" t="s">
        <v>33</v>
      </c>
      <c r="C16" s="118" t="s">
        <v>34</v>
      </c>
      <c r="D16" s="118"/>
      <c r="E16" s="118"/>
      <c r="F16" s="118"/>
      <c r="G16" s="22" t="s">
        <v>15</v>
      </c>
      <c r="H16" s="27">
        <v>10.07</v>
      </c>
      <c r="I16" s="27">
        <v>589.03</v>
      </c>
      <c r="J16" s="27">
        <f>I16*M2</f>
        <v>712.72629999999992</v>
      </c>
      <c r="K16" s="119">
        <f t="shared" si="0"/>
        <v>7177.1538409999994</v>
      </c>
      <c r="L16" s="119"/>
      <c r="M16" s="24"/>
      <c r="N16" s="29"/>
      <c r="O16" s="29"/>
      <c r="P16" s="29"/>
      <c r="Q16" s="29"/>
    </row>
    <row r="17" spans="1:17" s="1" customFormat="1" ht="20.100000000000001" customHeight="1">
      <c r="A17" s="163" t="s">
        <v>12</v>
      </c>
      <c r="B17" s="164"/>
      <c r="C17" s="164"/>
      <c r="D17" s="164"/>
      <c r="E17" s="164"/>
      <c r="F17" s="164"/>
      <c r="G17" s="164"/>
      <c r="H17" s="164"/>
      <c r="I17" s="165"/>
      <c r="J17" s="26"/>
      <c r="K17" s="166">
        <f>K12+K13+K14+K15+K16</f>
        <v>9339.0463209999998</v>
      </c>
      <c r="L17" s="166"/>
      <c r="M17" s="25">
        <f>K17/K66*100</f>
        <v>42.332345109499769</v>
      </c>
      <c r="N17" s="29"/>
      <c r="O17" s="28"/>
      <c r="P17" s="29"/>
      <c r="Q17" s="29"/>
    </row>
    <row r="18" spans="1:17" ht="19.5" customHeight="1">
      <c r="A18" s="121" t="s">
        <v>140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3"/>
      <c r="M18" s="10"/>
      <c r="N18" s="2"/>
      <c r="O18" s="2"/>
      <c r="P18" s="2"/>
      <c r="Q18" s="2"/>
    </row>
    <row r="19" spans="1:17" s="45" customFormat="1" ht="20.100000000000001" customHeight="1">
      <c r="A19" s="41" t="s">
        <v>6</v>
      </c>
      <c r="B19" s="42"/>
      <c r="C19" s="141" t="s">
        <v>56</v>
      </c>
      <c r="D19" s="142"/>
      <c r="E19" s="142"/>
      <c r="F19" s="142"/>
      <c r="G19" s="142"/>
      <c r="H19" s="142"/>
      <c r="I19" s="142"/>
      <c r="J19" s="142"/>
      <c r="K19" s="142"/>
      <c r="L19" s="143"/>
      <c r="M19" s="43"/>
      <c r="N19" s="44"/>
      <c r="O19" s="44"/>
      <c r="P19" s="44"/>
      <c r="Q19" s="44"/>
    </row>
    <row r="20" spans="1:17" s="1" customFormat="1" ht="46.5" customHeight="1">
      <c r="A20" s="23" t="s">
        <v>9</v>
      </c>
      <c r="B20" s="21" t="s">
        <v>31</v>
      </c>
      <c r="C20" s="162" t="s">
        <v>32</v>
      </c>
      <c r="D20" s="162"/>
      <c r="E20" s="162"/>
      <c r="F20" s="162"/>
      <c r="G20" s="22" t="s">
        <v>17</v>
      </c>
      <c r="H20" s="27">
        <v>51</v>
      </c>
      <c r="I20" s="27">
        <v>1.1000000000000001</v>
      </c>
      <c r="J20" s="27">
        <f>I20*M2</f>
        <v>1.331</v>
      </c>
      <c r="K20" s="119">
        <f t="shared" ref="K20:K21" si="1">H20*J20</f>
        <v>67.881</v>
      </c>
      <c r="L20" s="119"/>
      <c r="M20" s="24"/>
      <c r="N20" s="29"/>
      <c r="O20" s="29"/>
      <c r="P20" s="29"/>
      <c r="Q20" s="29"/>
    </row>
    <row r="21" spans="1:17" s="1" customFormat="1" ht="96.75" customHeight="1">
      <c r="A21" s="23" t="s">
        <v>10</v>
      </c>
      <c r="B21" s="21" t="s">
        <v>33</v>
      </c>
      <c r="C21" s="118" t="s">
        <v>34</v>
      </c>
      <c r="D21" s="118"/>
      <c r="E21" s="118"/>
      <c r="F21" s="118"/>
      <c r="G21" s="22" t="s">
        <v>15</v>
      </c>
      <c r="H21" s="27">
        <v>5.12</v>
      </c>
      <c r="I21" s="27">
        <v>589.03</v>
      </c>
      <c r="J21" s="27">
        <f>I21*M2</f>
        <v>712.72629999999992</v>
      </c>
      <c r="K21" s="119">
        <f t="shared" si="1"/>
        <v>3649.1586559999996</v>
      </c>
      <c r="L21" s="119"/>
      <c r="M21" s="24"/>
      <c r="N21" s="29"/>
      <c r="O21" s="29"/>
      <c r="P21" s="29"/>
      <c r="Q21" s="29"/>
    </row>
    <row r="22" spans="1:17" s="1" customFormat="1" ht="20.100000000000001" customHeight="1">
      <c r="A22" s="163" t="s">
        <v>12</v>
      </c>
      <c r="B22" s="164"/>
      <c r="C22" s="164"/>
      <c r="D22" s="164"/>
      <c r="E22" s="164"/>
      <c r="F22" s="164"/>
      <c r="G22" s="164"/>
      <c r="H22" s="164"/>
      <c r="I22" s="165"/>
      <c r="J22" s="26"/>
      <c r="K22" s="166">
        <f>K20+K21</f>
        <v>3717.0396559999995</v>
      </c>
      <c r="L22" s="166"/>
      <c r="M22" s="25">
        <f>K22/K66*100</f>
        <v>16.848723102450528</v>
      </c>
      <c r="N22" s="29"/>
      <c r="O22" s="28"/>
      <c r="P22" s="29"/>
      <c r="Q22" s="29"/>
    </row>
    <row r="23" spans="1:17" ht="19.5" customHeight="1">
      <c r="A23" s="121" t="s">
        <v>57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3"/>
      <c r="M23" s="10"/>
      <c r="N23" s="2"/>
      <c r="O23" s="2"/>
      <c r="P23" s="2"/>
      <c r="Q23" s="2"/>
    </row>
    <row r="24" spans="1:17" s="45" customFormat="1" ht="20.100000000000001" customHeight="1">
      <c r="A24" s="41" t="s">
        <v>6</v>
      </c>
      <c r="B24" s="42"/>
      <c r="C24" s="141" t="s">
        <v>141</v>
      </c>
      <c r="D24" s="142"/>
      <c r="E24" s="142"/>
      <c r="F24" s="142"/>
      <c r="G24" s="142"/>
      <c r="H24" s="142"/>
      <c r="I24" s="142"/>
      <c r="J24" s="142"/>
      <c r="K24" s="142"/>
      <c r="L24" s="143"/>
      <c r="M24" s="43"/>
      <c r="N24" s="44"/>
      <c r="O24" s="44"/>
      <c r="P24" s="44"/>
      <c r="Q24" s="44"/>
    </row>
    <row r="25" spans="1:17" s="1" customFormat="1" ht="47.25" customHeight="1">
      <c r="A25" s="22" t="s">
        <v>9</v>
      </c>
      <c r="B25" s="22" t="s">
        <v>22</v>
      </c>
      <c r="C25" s="162" t="s">
        <v>23</v>
      </c>
      <c r="D25" s="162"/>
      <c r="E25" s="162"/>
      <c r="F25" s="162"/>
      <c r="G25" s="22" t="s">
        <v>17</v>
      </c>
      <c r="H25" s="27">
        <v>0.95</v>
      </c>
      <c r="I25" s="27">
        <v>52</v>
      </c>
      <c r="J25" s="27">
        <f>I25*M2</f>
        <v>62.92</v>
      </c>
      <c r="K25" s="119">
        <f t="shared" ref="K25:K27" si="2">H25*J25</f>
        <v>59.774000000000001</v>
      </c>
      <c r="L25" s="119"/>
      <c r="M25" s="27"/>
      <c r="N25" s="29"/>
      <c r="O25" s="29"/>
      <c r="P25" s="29"/>
      <c r="Q25" s="29"/>
    </row>
    <row r="26" spans="1:17" s="1" customFormat="1" ht="33" customHeight="1">
      <c r="A26" s="22" t="s">
        <v>10</v>
      </c>
      <c r="B26" s="21" t="s">
        <v>21</v>
      </c>
      <c r="C26" s="135" t="s">
        <v>20</v>
      </c>
      <c r="D26" s="135"/>
      <c r="E26" s="135"/>
      <c r="F26" s="135"/>
      <c r="G26" s="22" t="s">
        <v>19</v>
      </c>
      <c r="H26" s="27">
        <v>29.76</v>
      </c>
      <c r="I26" s="27">
        <v>7.41</v>
      </c>
      <c r="J26" s="27">
        <f>H26*M2</f>
        <v>36.009599999999999</v>
      </c>
      <c r="K26" s="119">
        <f t="shared" si="2"/>
        <v>1071.645696</v>
      </c>
      <c r="L26" s="119"/>
      <c r="M26" s="27"/>
      <c r="N26" s="29"/>
      <c r="O26" s="29"/>
      <c r="P26" s="29"/>
      <c r="Q26" s="29"/>
    </row>
    <row r="27" spans="1:17" s="1" customFormat="1" ht="48" customHeight="1">
      <c r="A27" s="22" t="s">
        <v>11</v>
      </c>
      <c r="B27" s="22" t="s">
        <v>24</v>
      </c>
      <c r="C27" s="162" t="s">
        <v>27</v>
      </c>
      <c r="D27" s="162"/>
      <c r="E27" s="162"/>
      <c r="F27" s="162"/>
      <c r="G27" s="22" t="s">
        <v>15</v>
      </c>
      <c r="H27" s="27">
        <v>0.16</v>
      </c>
      <c r="I27" s="27">
        <v>347.81</v>
      </c>
      <c r="J27" s="27">
        <f>I27*M2</f>
        <v>420.8501</v>
      </c>
      <c r="K27" s="119">
        <f t="shared" si="2"/>
        <v>67.336016000000001</v>
      </c>
      <c r="L27" s="119"/>
      <c r="M27" s="27"/>
      <c r="N27" s="29"/>
      <c r="O27" s="29"/>
      <c r="P27" s="29"/>
      <c r="Q27" s="29"/>
    </row>
    <row r="28" spans="1:17" s="1" customFormat="1" ht="20.100000000000001" customHeight="1">
      <c r="A28" s="163" t="s">
        <v>12</v>
      </c>
      <c r="B28" s="164"/>
      <c r="C28" s="164"/>
      <c r="D28" s="164"/>
      <c r="E28" s="164"/>
      <c r="F28" s="164"/>
      <c r="G28" s="164"/>
      <c r="H28" s="164"/>
      <c r="I28" s="165"/>
      <c r="J28" s="26"/>
      <c r="K28" s="166">
        <f>K25+K26+K27</f>
        <v>1198.7557119999999</v>
      </c>
      <c r="L28" s="166"/>
      <c r="M28" s="25">
        <f>K28/K66*100</f>
        <v>5.4337604459953415</v>
      </c>
      <c r="N28" s="29"/>
      <c r="O28" s="28"/>
      <c r="P28" s="29"/>
      <c r="Q28" s="29"/>
    </row>
    <row r="29" spans="1:17" ht="19.5" customHeight="1">
      <c r="A29" s="121" t="s">
        <v>143</v>
      </c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3"/>
      <c r="M29" s="10" t="s">
        <v>142</v>
      </c>
      <c r="N29" s="2"/>
      <c r="O29" s="2"/>
      <c r="P29" s="2"/>
      <c r="Q29" s="2"/>
    </row>
    <row r="30" spans="1:17" s="45" customFormat="1" ht="20.100000000000001" customHeight="1">
      <c r="A30" s="41" t="s">
        <v>6</v>
      </c>
      <c r="B30" s="42"/>
      <c r="C30" s="141" t="s">
        <v>59</v>
      </c>
      <c r="D30" s="142"/>
      <c r="E30" s="142"/>
      <c r="F30" s="142"/>
      <c r="G30" s="142"/>
      <c r="H30" s="142"/>
      <c r="I30" s="142"/>
      <c r="J30" s="142"/>
      <c r="K30" s="142"/>
      <c r="L30" s="143"/>
      <c r="M30" s="43"/>
      <c r="N30" s="44"/>
      <c r="O30" s="44"/>
      <c r="P30" s="44"/>
      <c r="Q30" s="44"/>
    </row>
    <row r="31" spans="1:17" s="1" customFormat="1" ht="66" customHeight="1">
      <c r="A31" s="23" t="s">
        <v>9</v>
      </c>
      <c r="B31" s="21" t="s">
        <v>31</v>
      </c>
      <c r="C31" s="162" t="s">
        <v>32</v>
      </c>
      <c r="D31" s="162"/>
      <c r="E31" s="162"/>
      <c r="F31" s="162"/>
      <c r="G31" s="22" t="s">
        <v>17</v>
      </c>
      <c r="H31" s="27">
        <v>4</v>
      </c>
      <c r="I31" s="27">
        <v>1.1000000000000001</v>
      </c>
      <c r="J31" s="27">
        <f>I31*M2</f>
        <v>1.331</v>
      </c>
      <c r="K31" s="119">
        <f t="shared" ref="K31:K32" si="3">H31*J31</f>
        <v>5.3239999999999998</v>
      </c>
      <c r="L31" s="119"/>
      <c r="M31" s="24"/>
      <c r="N31" s="29"/>
      <c r="O31" s="29"/>
      <c r="P31" s="29"/>
      <c r="Q31" s="29"/>
    </row>
    <row r="32" spans="1:17" s="1" customFormat="1" ht="111" customHeight="1">
      <c r="A32" s="23" t="s">
        <v>10</v>
      </c>
      <c r="B32" s="21" t="s">
        <v>33</v>
      </c>
      <c r="C32" s="118" t="s">
        <v>34</v>
      </c>
      <c r="D32" s="118"/>
      <c r="E32" s="118"/>
      <c r="F32" s="118"/>
      <c r="G32" s="22" t="s">
        <v>15</v>
      </c>
      <c r="H32" s="27">
        <v>0.22</v>
      </c>
      <c r="I32" s="27">
        <v>589.03</v>
      </c>
      <c r="J32" s="27">
        <f>I32*M2</f>
        <v>712.72629999999992</v>
      </c>
      <c r="K32" s="119">
        <f t="shared" si="3"/>
        <v>156.79978599999998</v>
      </c>
      <c r="L32" s="119"/>
      <c r="M32" s="24"/>
      <c r="N32" s="29"/>
      <c r="O32" s="29"/>
      <c r="P32" s="29"/>
      <c r="Q32" s="29"/>
    </row>
    <row r="33" spans="1:17" s="1" customFormat="1" ht="20.100000000000001" customHeight="1">
      <c r="A33" s="163" t="s">
        <v>12</v>
      </c>
      <c r="B33" s="164"/>
      <c r="C33" s="164"/>
      <c r="D33" s="164"/>
      <c r="E33" s="164"/>
      <c r="F33" s="164"/>
      <c r="G33" s="164"/>
      <c r="H33" s="164"/>
      <c r="I33" s="165"/>
      <c r="J33" s="26"/>
      <c r="K33" s="167">
        <f>K31+K32</f>
        <v>162.123786</v>
      </c>
      <c r="L33" s="168"/>
      <c r="M33" s="32">
        <f>K33/K66*100</f>
        <v>0.73488018192802018</v>
      </c>
      <c r="N33" s="29"/>
      <c r="O33" s="28"/>
      <c r="P33" s="29"/>
      <c r="Q33" s="29"/>
    </row>
    <row r="34" spans="1:17" ht="19.5" customHeight="1">
      <c r="A34" s="121" t="s">
        <v>144</v>
      </c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3"/>
      <c r="M34" s="10"/>
      <c r="N34" s="2"/>
      <c r="O34" s="2"/>
      <c r="P34" s="2"/>
      <c r="Q34" s="2"/>
    </row>
    <row r="35" spans="1:17" s="45" customFormat="1" ht="20.100000000000001" customHeight="1">
      <c r="A35" s="41" t="s">
        <v>6</v>
      </c>
      <c r="B35" s="42"/>
      <c r="C35" s="141" t="s">
        <v>59</v>
      </c>
      <c r="D35" s="142"/>
      <c r="E35" s="142"/>
      <c r="F35" s="142"/>
      <c r="G35" s="142"/>
      <c r="H35" s="142"/>
      <c r="I35" s="142"/>
      <c r="J35" s="142"/>
      <c r="K35" s="142"/>
      <c r="L35" s="143"/>
      <c r="M35" s="43"/>
      <c r="N35" s="44"/>
      <c r="O35" s="44"/>
      <c r="P35" s="44"/>
      <c r="Q35" s="44"/>
    </row>
    <row r="36" spans="1:17" s="1" customFormat="1" ht="66" customHeight="1">
      <c r="A36" s="23" t="s">
        <v>9</v>
      </c>
      <c r="B36" s="21" t="s">
        <v>31</v>
      </c>
      <c r="C36" s="162" t="s">
        <v>32</v>
      </c>
      <c r="D36" s="162"/>
      <c r="E36" s="162"/>
      <c r="F36" s="162"/>
      <c r="G36" s="22" t="s">
        <v>17</v>
      </c>
      <c r="H36" s="27">
        <v>2</v>
      </c>
      <c r="I36" s="27">
        <v>1.1000000000000001</v>
      </c>
      <c r="J36" s="27">
        <f>I36*M2</f>
        <v>1.331</v>
      </c>
      <c r="K36" s="119">
        <f t="shared" ref="K36:K37" si="4">H36*J36</f>
        <v>2.6619999999999999</v>
      </c>
      <c r="L36" s="119"/>
      <c r="M36" s="24"/>
      <c r="N36" s="29"/>
      <c r="O36" s="29"/>
      <c r="P36" s="29"/>
      <c r="Q36" s="29"/>
    </row>
    <row r="37" spans="1:17" s="1" customFormat="1" ht="111" customHeight="1">
      <c r="A37" s="23" t="s">
        <v>10</v>
      </c>
      <c r="B37" s="21" t="s">
        <v>33</v>
      </c>
      <c r="C37" s="118" t="s">
        <v>34</v>
      </c>
      <c r="D37" s="118"/>
      <c r="E37" s="118"/>
      <c r="F37" s="118"/>
      <c r="G37" s="22" t="s">
        <v>15</v>
      </c>
      <c r="H37" s="27">
        <v>0.11</v>
      </c>
      <c r="I37" s="27">
        <v>589.03</v>
      </c>
      <c r="J37" s="27">
        <f>I37*M2</f>
        <v>712.72629999999992</v>
      </c>
      <c r="K37" s="119">
        <f t="shared" si="4"/>
        <v>78.399892999999992</v>
      </c>
      <c r="L37" s="119"/>
      <c r="M37" s="24"/>
      <c r="N37" s="29"/>
      <c r="O37" s="29"/>
      <c r="P37" s="29"/>
      <c r="Q37" s="29"/>
    </row>
    <row r="38" spans="1:17" s="1" customFormat="1" ht="20.100000000000001" customHeight="1">
      <c r="A38" s="163" t="s">
        <v>12</v>
      </c>
      <c r="B38" s="164"/>
      <c r="C38" s="164"/>
      <c r="D38" s="164"/>
      <c r="E38" s="164"/>
      <c r="F38" s="164"/>
      <c r="G38" s="164"/>
      <c r="H38" s="164"/>
      <c r="I38" s="165"/>
      <c r="J38" s="26"/>
      <c r="K38" s="166">
        <f>K36+K37</f>
        <v>81.061892999999998</v>
      </c>
      <c r="L38" s="166"/>
      <c r="M38" s="25">
        <f>K38/K66*100</f>
        <v>0.36744009096401009</v>
      </c>
      <c r="N38" s="29"/>
      <c r="O38" s="28"/>
      <c r="P38" s="29"/>
      <c r="Q38" s="29"/>
    </row>
    <row r="39" spans="1:17" ht="19.5" customHeight="1">
      <c r="A39" s="121" t="s">
        <v>145</v>
      </c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3"/>
      <c r="M39" s="10"/>
      <c r="N39" s="2"/>
      <c r="O39" s="2"/>
      <c r="P39" s="2"/>
      <c r="Q39" s="2"/>
    </row>
    <row r="40" spans="1:17" s="45" customFormat="1" ht="20.100000000000001" customHeight="1">
      <c r="A40" s="41" t="s">
        <v>6</v>
      </c>
      <c r="B40" s="42"/>
      <c r="C40" s="141" t="s">
        <v>60</v>
      </c>
      <c r="D40" s="142"/>
      <c r="E40" s="142"/>
      <c r="F40" s="142"/>
      <c r="G40" s="142"/>
      <c r="H40" s="142"/>
      <c r="I40" s="142"/>
      <c r="J40" s="142"/>
      <c r="K40" s="142"/>
      <c r="L40" s="143"/>
      <c r="M40" s="43"/>
      <c r="N40" s="44"/>
      <c r="O40" s="44"/>
      <c r="P40" s="44"/>
      <c r="Q40" s="44"/>
    </row>
    <row r="41" spans="1:17" s="1" customFormat="1" ht="66" customHeight="1">
      <c r="A41" s="23" t="s">
        <v>9</v>
      </c>
      <c r="B41" s="21" t="s">
        <v>31</v>
      </c>
      <c r="C41" s="162" t="s">
        <v>32</v>
      </c>
      <c r="D41" s="162"/>
      <c r="E41" s="162"/>
      <c r="F41" s="162"/>
      <c r="G41" s="22" t="s">
        <v>17</v>
      </c>
      <c r="H41" s="27">
        <v>14</v>
      </c>
      <c r="I41" s="27">
        <v>1.1000000000000001</v>
      </c>
      <c r="J41" s="27">
        <f>I41*M2</f>
        <v>1.331</v>
      </c>
      <c r="K41" s="119">
        <f t="shared" ref="K41:K42" si="5">H41*J41</f>
        <v>18.634</v>
      </c>
      <c r="L41" s="119"/>
      <c r="M41" s="24"/>
      <c r="N41" s="29"/>
      <c r="O41" s="29"/>
      <c r="P41" s="29"/>
      <c r="Q41" s="29"/>
    </row>
    <row r="42" spans="1:17" s="1" customFormat="1" ht="111" customHeight="1">
      <c r="A42" s="23" t="s">
        <v>10</v>
      </c>
      <c r="B42" s="21" t="s">
        <v>33</v>
      </c>
      <c r="C42" s="118" t="s">
        <v>34</v>
      </c>
      <c r="D42" s="118"/>
      <c r="E42" s="118"/>
      <c r="F42" s="118"/>
      <c r="G42" s="22" t="s">
        <v>15</v>
      </c>
      <c r="H42" s="27">
        <v>0.7</v>
      </c>
      <c r="I42" s="27">
        <v>589.03</v>
      </c>
      <c r="J42" s="27">
        <f>I42*M2</f>
        <v>712.72629999999992</v>
      </c>
      <c r="K42" s="119">
        <f t="shared" si="5"/>
        <v>498.90840999999989</v>
      </c>
      <c r="L42" s="119"/>
      <c r="M42" s="24"/>
      <c r="N42" s="29"/>
      <c r="O42" s="29"/>
      <c r="P42" s="29"/>
      <c r="Q42" s="29"/>
    </row>
    <row r="43" spans="1:17" s="1" customFormat="1" ht="20.100000000000001" customHeight="1">
      <c r="A43" s="163" t="s">
        <v>12</v>
      </c>
      <c r="B43" s="164"/>
      <c r="C43" s="164"/>
      <c r="D43" s="164"/>
      <c r="E43" s="164"/>
      <c r="F43" s="164"/>
      <c r="G43" s="164"/>
      <c r="H43" s="164"/>
      <c r="I43" s="165"/>
      <c r="J43" s="26"/>
      <c r="K43" s="166">
        <f>K41+K42</f>
        <v>517.5424099999999</v>
      </c>
      <c r="L43" s="166"/>
      <c r="M43" s="25">
        <f>K43/K66*100</f>
        <v>2.3459337448254876</v>
      </c>
      <c r="N43" s="29"/>
      <c r="O43" s="28"/>
      <c r="P43" s="29"/>
      <c r="Q43" s="29"/>
    </row>
    <row r="44" spans="1:17" s="45" customFormat="1" ht="20.100000000000001" customHeight="1">
      <c r="A44" s="46" t="s">
        <v>13</v>
      </c>
      <c r="B44" s="47"/>
      <c r="C44" s="169" t="s">
        <v>58</v>
      </c>
      <c r="D44" s="170"/>
      <c r="E44" s="170"/>
      <c r="F44" s="170"/>
      <c r="G44" s="170"/>
      <c r="H44" s="170"/>
      <c r="I44" s="170"/>
      <c r="J44" s="170"/>
      <c r="K44" s="170"/>
      <c r="L44" s="171"/>
      <c r="M44" s="48"/>
      <c r="N44" s="44"/>
      <c r="O44" s="44"/>
      <c r="P44" s="44"/>
      <c r="Q44" s="44"/>
    </row>
    <row r="45" spans="1:17" s="1" customFormat="1" ht="47.25" customHeight="1">
      <c r="A45" s="22" t="s">
        <v>14</v>
      </c>
      <c r="B45" s="22" t="s">
        <v>22</v>
      </c>
      <c r="C45" s="162" t="s">
        <v>23</v>
      </c>
      <c r="D45" s="162"/>
      <c r="E45" s="162"/>
      <c r="F45" s="162"/>
      <c r="G45" s="22" t="s">
        <v>17</v>
      </c>
      <c r="H45" s="27">
        <v>1.35</v>
      </c>
      <c r="I45" s="27">
        <v>52</v>
      </c>
      <c r="J45" s="27">
        <f>I45*M2</f>
        <v>62.92</v>
      </c>
      <c r="K45" s="119">
        <f>H45*J45</f>
        <v>84.942000000000007</v>
      </c>
      <c r="L45" s="119"/>
      <c r="M45" s="27"/>
      <c r="N45" s="29"/>
      <c r="O45" s="29"/>
      <c r="P45" s="29"/>
      <c r="Q45" s="29"/>
    </row>
    <row r="46" spans="1:17" s="1" customFormat="1" ht="33" customHeight="1">
      <c r="A46" s="22" t="s">
        <v>16</v>
      </c>
      <c r="B46" s="21" t="s">
        <v>21</v>
      </c>
      <c r="C46" s="135" t="s">
        <v>20</v>
      </c>
      <c r="D46" s="135"/>
      <c r="E46" s="135"/>
      <c r="F46" s="135"/>
      <c r="G46" s="22" t="s">
        <v>19</v>
      </c>
      <c r="H46" s="27">
        <v>55.46</v>
      </c>
      <c r="I46" s="27">
        <v>7.41</v>
      </c>
      <c r="J46" s="27">
        <f>I46*M2</f>
        <v>8.9660999999999991</v>
      </c>
      <c r="K46" s="119">
        <f t="shared" ref="K46" si="6">H46*J46</f>
        <v>497.25990599999994</v>
      </c>
      <c r="L46" s="119"/>
      <c r="M46" s="27"/>
      <c r="N46" s="29"/>
      <c r="O46" s="29"/>
      <c r="P46" s="29"/>
      <c r="Q46" s="29"/>
    </row>
    <row r="47" spans="1:17" s="1" customFormat="1" ht="50.25" customHeight="1">
      <c r="A47" s="22" t="s">
        <v>37</v>
      </c>
      <c r="B47" s="22" t="s">
        <v>24</v>
      </c>
      <c r="C47" s="162" t="s">
        <v>27</v>
      </c>
      <c r="D47" s="162"/>
      <c r="E47" s="162"/>
      <c r="F47" s="162"/>
      <c r="G47" s="22" t="s">
        <v>15</v>
      </c>
      <c r="H47" s="27">
        <v>0.3</v>
      </c>
      <c r="I47" s="27">
        <v>347.81</v>
      </c>
      <c r="J47" s="27">
        <f>I47*M2</f>
        <v>420.8501</v>
      </c>
      <c r="K47" s="119">
        <f>I47*M2</f>
        <v>420.8501</v>
      </c>
      <c r="L47" s="119"/>
      <c r="M47" s="27"/>
      <c r="N47" s="29"/>
      <c r="O47" s="29"/>
      <c r="P47" s="29"/>
      <c r="Q47" s="29"/>
    </row>
    <row r="48" spans="1:17" s="1" customFormat="1" ht="20.100000000000001" customHeight="1">
      <c r="A48" s="163" t="s">
        <v>12</v>
      </c>
      <c r="B48" s="164"/>
      <c r="C48" s="164"/>
      <c r="D48" s="164"/>
      <c r="E48" s="164"/>
      <c r="F48" s="164"/>
      <c r="G48" s="164"/>
      <c r="H48" s="164"/>
      <c r="I48" s="165"/>
      <c r="J48" s="26"/>
      <c r="K48" s="166">
        <f>K45+K46+K47</f>
        <v>1003.052006</v>
      </c>
      <c r="L48" s="166"/>
      <c r="M48" s="50">
        <f>K48/K66*100</f>
        <v>4.5466680666620105</v>
      </c>
      <c r="N48" s="29"/>
      <c r="O48" s="28"/>
      <c r="P48" s="29"/>
      <c r="Q48" s="29"/>
    </row>
    <row r="49" spans="1:17" s="1" customFormat="1" ht="20.100000000000001" customHeight="1">
      <c r="A49" s="111" t="s">
        <v>61</v>
      </c>
      <c r="B49" s="112"/>
      <c r="C49" s="112"/>
      <c r="D49" s="112"/>
      <c r="E49" s="112"/>
      <c r="F49" s="112"/>
      <c r="G49" s="112"/>
      <c r="H49" s="112"/>
      <c r="I49" s="113"/>
      <c r="J49" s="49"/>
      <c r="K49" s="114">
        <f>K43+K48</f>
        <v>1520.5944159999999</v>
      </c>
      <c r="L49" s="114"/>
      <c r="M49" s="50">
        <f>K49/K66*100</f>
        <v>6.8926018114874994</v>
      </c>
      <c r="N49" s="29"/>
      <c r="O49" s="28"/>
      <c r="P49" s="29"/>
      <c r="Q49" s="29"/>
    </row>
    <row r="50" spans="1:17" ht="19.5" customHeight="1">
      <c r="A50" s="121" t="s">
        <v>146</v>
      </c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3"/>
      <c r="M50" s="10"/>
      <c r="N50" s="2"/>
      <c r="O50" s="2"/>
      <c r="P50" s="2"/>
      <c r="Q50" s="2"/>
    </row>
    <row r="51" spans="1:17" s="45" customFormat="1" ht="20.100000000000001" customHeight="1">
      <c r="A51" s="41">
        <v>72</v>
      </c>
      <c r="B51" s="42"/>
      <c r="C51" s="141" t="s">
        <v>59</v>
      </c>
      <c r="D51" s="142"/>
      <c r="E51" s="142"/>
      <c r="F51" s="142"/>
      <c r="G51" s="142"/>
      <c r="H51" s="142"/>
      <c r="I51" s="142"/>
      <c r="J51" s="142"/>
      <c r="K51" s="142"/>
      <c r="L51" s="143"/>
      <c r="M51" s="43"/>
      <c r="N51" s="44"/>
      <c r="O51" s="44"/>
      <c r="P51" s="44"/>
      <c r="Q51" s="44"/>
    </row>
    <row r="52" spans="1:17" s="1" customFormat="1" ht="66" customHeight="1">
      <c r="A52" s="23" t="s">
        <v>9</v>
      </c>
      <c r="B52" s="21" t="s">
        <v>31</v>
      </c>
      <c r="C52" s="162" t="s">
        <v>32</v>
      </c>
      <c r="D52" s="162"/>
      <c r="E52" s="162"/>
      <c r="F52" s="162"/>
      <c r="G52" s="22" t="s">
        <v>17</v>
      </c>
      <c r="H52" s="27">
        <v>0.72</v>
      </c>
      <c r="I52" s="27">
        <v>1.1000000000000001</v>
      </c>
      <c r="J52" s="27">
        <f>M2*I52</f>
        <v>1.331</v>
      </c>
      <c r="K52" s="119">
        <f t="shared" ref="K52:K53" si="7">H52*J52</f>
        <v>0.95831999999999995</v>
      </c>
      <c r="L52" s="119"/>
      <c r="M52" s="24"/>
      <c r="N52" s="29"/>
      <c r="O52" s="29"/>
      <c r="P52" s="29"/>
      <c r="Q52" s="29"/>
    </row>
    <row r="53" spans="1:17" s="1" customFormat="1" ht="111" customHeight="1">
      <c r="A53" s="23" t="s">
        <v>10</v>
      </c>
      <c r="B53" s="21" t="s">
        <v>33</v>
      </c>
      <c r="C53" s="118" t="s">
        <v>34</v>
      </c>
      <c r="D53" s="118"/>
      <c r="E53" s="118"/>
      <c r="F53" s="118"/>
      <c r="G53" s="22" t="s">
        <v>15</v>
      </c>
      <c r="H53" s="27">
        <v>0.1</v>
      </c>
      <c r="I53" s="27">
        <v>589.03</v>
      </c>
      <c r="J53" s="27">
        <f>I53*M2</f>
        <v>712.72629999999992</v>
      </c>
      <c r="K53" s="119">
        <f t="shared" si="7"/>
        <v>71.272629999999992</v>
      </c>
      <c r="L53" s="119"/>
      <c r="M53" s="24"/>
      <c r="N53" s="29"/>
      <c r="O53" s="29"/>
      <c r="P53" s="29"/>
      <c r="Q53" s="29"/>
    </row>
    <row r="54" spans="1:17" s="1" customFormat="1" ht="20.100000000000001" customHeight="1">
      <c r="A54" s="111" t="s">
        <v>12</v>
      </c>
      <c r="B54" s="112"/>
      <c r="C54" s="112"/>
      <c r="D54" s="112"/>
      <c r="E54" s="112"/>
      <c r="F54" s="112"/>
      <c r="G54" s="112"/>
      <c r="H54" s="112"/>
      <c r="I54" s="113"/>
      <c r="J54" s="49"/>
      <c r="K54" s="114">
        <f>K52+K53</f>
        <v>72.230949999999993</v>
      </c>
      <c r="L54" s="114"/>
      <c r="M54" s="25">
        <f>K54/K66*100</f>
        <v>0.32741089377738641</v>
      </c>
      <c r="N54" s="29"/>
      <c r="O54" s="28"/>
      <c r="P54" s="29"/>
      <c r="Q54" s="29"/>
    </row>
    <row r="55" spans="1:17" ht="19.5" customHeight="1">
      <c r="A55" s="121" t="s">
        <v>62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3"/>
      <c r="M55" s="10"/>
      <c r="N55" s="2"/>
      <c r="O55" s="2"/>
      <c r="P55" s="2"/>
      <c r="Q55" s="2"/>
    </row>
    <row r="56" spans="1:17" s="45" customFormat="1" ht="20.100000000000001" customHeight="1">
      <c r="A56" s="41" t="s">
        <v>6</v>
      </c>
      <c r="B56" s="42"/>
      <c r="C56" s="141" t="s">
        <v>147</v>
      </c>
      <c r="D56" s="142"/>
      <c r="E56" s="142"/>
      <c r="F56" s="142"/>
      <c r="G56" s="142"/>
      <c r="H56" s="142"/>
      <c r="I56" s="142"/>
      <c r="J56" s="142"/>
      <c r="K56" s="142"/>
      <c r="L56" s="143"/>
      <c r="M56" s="43"/>
      <c r="N56" s="44"/>
      <c r="O56" s="44"/>
      <c r="P56" s="44"/>
      <c r="Q56" s="44"/>
    </row>
    <row r="57" spans="1:17" s="1" customFormat="1" ht="47.25" customHeight="1">
      <c r="A57" s="22" t="s">
        <v>9</v>
      </c>
      <c r="B57" s="22" t="s">
        <v>22</v>
      </c>
      <c r="C57" s="162" t="s">
        <v>23</v>
      </c>
      <c r="D57" s="162"/>
      <c r="E57" s="162"/>
      <c r="F57" s="162"/>
      <c r="G57" s="22" t="s">
        <v>17</v>
      </c>
      <c r="H57" s="27">
        <v>1.35</v>
      </c>
      <c r="I57" s="27">
        <v>52</v>
      </c>
      <c r="J57" s="27">
        <f>I57*M2</f>
        <v>62.92</v>
      </c>
      <c r="K57" s="119">
        <f t="shared" ref="K57:K59" si="8">H57*J57</f>
        <v>84.942000000000007</v>
      </c>
      <c r="L57" s="119"/>
      <c r="M57" s="27"/>
      <c r="N57" s="29"/>
      <c r="O57" s="29"/>
      <c r="P57" s="29"/>
      <c r="Q57" s="29"/>
    </row>
    <row r="58" spans="1:17" s="1" customFormat="1" ht="33" customHeight="1">
      <c r="A58" s="22" t="s">
        <v>10</v>
      </c>
      <c r="B58" s="21" t="s">
        <v>21</v>
      </c>
      <c r="C58" s="135" t="s">
        <v>20</v>
      </c>
      <c r="D58" s="135"/>
      <c r="E58" s="135"/>
      <c r="F58" s="135"/>
      <c r="G58" s="22" t="s">
        <v>19</v>
      </c>
      <c r="H58" s="27">
        <v>48.84</v>
      </c>
      <c r="I58" s="27">
        <v>7.41</v>
      </c>
      <c r="J58" s="27">
        <f>I58*M2</f>
        <v>8.9660999999999991</v>
      </c>
      <c r="K58" s="119">
        <f t="shared" si="8"/>
        <v>437.90432399999997</v>
      </c>
      <c r="L58" s="119"/>
      <c r="M58" s="27"/>
      <c r="N58" s="29"/>
      <c r="O58" s="29"/>
      <c r="P58" s="29"/>
      <c r="Q58" s="29"/>
    </row>
    <row r="59" spans="1:17" s="1" customFormat="1" ht="48" customHeight="1">
      <c r="A59" s="22" t="s">
        <v>11</v>
      </c>
      <c r="B59" s="22" t="s">
        <v>24</v>
      </c>
      <c r="C59" s="162" t="s">
        <v>27</v>
      </c>
      <c r="D59" s="162"/>
      <c r="E59" s="162"/>
      <c r="F59" s="162"/>
      <c r="G59" s="22" t="s">
        <v>15</v>
      </c>
      <c r="H59" s="27">
        <v>0.4</v>
      </c>
      <c r="I59" s="27">
        <v>347.81</v>
      </c>
      <c r="J59" s="27">
        <f>I59*M2</f>
        <v>420.8501</v>
      </c>
      <c r="K59" s="119">
        <f t="shared" si="8"/>
        <v>168.34004000000002</v>
      </c>
      <c r="L59" s="119"/>
      <c r="M59" s="27"/>
      <c r="N59" s="29"/>
      <c r="O59" s="29"/>
      <c r="P59" s="29"/>
      <c r="Q59" s="29"/>
    </row>
    <row r="60" spans="1:17" s="1" customFormat="1" ht="20.100000000000001" customHeight="1">
      <c r="A60" s="111" t="s">
        <v>12</v>
      </c>
      <c r="B60" s="112"/>
      <c r="C60" s="112"/>
      <c r="D60" s="112"/>
      <c r="E60" s="112"/>
      <c r="F60" s="112"/>
      <c r="G60" s="112"/>
      <c r="H60" s="112"/>
      <c r="I60" s="113"/>
      <c r="J60" s="49"/>
      <c r="K60" s="114">
        <f>K57+K58+K59</f>
        <v>691.18636400000003</v>
      </c>
      <c r="L60" s="114"/>
      <c r="M60" s="50">
        <f>K60/K66*100</f>
        <v>3.133032933998265</v>
      </c>
      <c r="N60" s="29"/>
      <c r="O60" s="28"/>
      <c r="P60" s="29"/>
      <c r="Q60" s="29"/>
    </row>
    <row r="61" spans="1:17" ht="19.5" customHeight="1">
      <c r="A61" s="121" t="s">
        <v>148</v>
      </c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3"/>
      <c r="M61" s="10"/>
      <c r="N61" s="2"/>
      <c r="O61" s="2"/>
      <c r="P61" s="2"/>
      <c r="Q61" s="2"/>
    </row>
    <row r="62" spans="1:17" s="45" customFormat="1" ht="20.100000000000001" customHeight="1">
      <c r="A62" s="41" t="s">
        <v>6</v>
      </c>
      <c r="B62" s="42"/>
      <c r="C62" s="141" t="s">
        <v>60</v>
      </c>
      <c r="D62" s="142"/>
      <c r="E62" s="142"/>
      <c r="F62" s="142"/>
      <c r="G62" s="142"/>
      <c r="H62" s="142"/>
      <c r="I62" s="142"/>
      <c r="J62" s="142"/>
      <c r="K62" s="142"/>
      <c r="L62" s="143"/>
      <c r="M62" s="43"/>
      <c r="N62" s="44"/>
      <c r="O62" s="44"/>
      <c r="P62" s="44"/>
      <c r="Q62" s="44"/>
    </row>
    <row r="63" spans="1:17" s="1" customFormat="1" ht="66" customHeight="1">
      <c r="A63" s="23" t="s">
        <v>9</v>
      </c>
      <c r="B63" s="21" t="s">
        <v>31</v>
      </c>
      <c r="C63" s="162" t="s">
        <v>32</v>
      </c>
      <c r="D63" s="162"/>
      <c r="E63" s="162"/>
      <c r="F63" s="162"/>
      <c r="G63" s="22" t="s">
        <v>17</v>
      </c>
      <c r="H63" s="27">
        <v>85.2</v>
      </c>
      <c r="I63" s="27">
        <v>1.1000000000000001</v>
      </c>
      <c r="J63" s="27">
        <f>I63*M2</f>
        <v>1.331</v>
      </c>
      <c r="K63" s="119">
        <f t="shared" ref="K63:K64" si="9">H63*J63</f>
        <v>113.4012</v>
      </c>
      <c r="L63" s="119"/>
      <c r="M63" s="24"/>
      <c r="N63" s="29"/>
      <c r="O63" s="29"/>
      <c r="P63" s="29"/>
      <c r="Q63" s="29"/>
    </row>
    <row r="64" spans="1:17" s="1" customFormat="1" ht="111" customHeight="1">
      <c r="A64" s="23" t="s">
        <v>10</v>
      </c>
      <c r="B64" s="21" t="s">
        <v>33</v>
      </c>
      <c r="C64" s="118" t="s">
        <v>34</v>
      </c>
      <c r="D64" s="118"/>
      <c r="E64" s="118"/>
      <c r="F64" s="118"/>
      <c r="G64" s="22" t="s">
        <v>15</v>
      </c>
      <c r="H64" s="27">
        <v>4.26</v>
      </c>
      <c r="I64" s="27">
        <v>589.03</v>
      </c>
      <c r="J64" s="27">
        <f>I64*M2</f>
        <v>712.72629999999992</v>
      </c>
      <c r="K64" s="119">
        <f t="shared" si="9"/>
        <v>3036.2140379999996</v>
      </c>
      <c r="L64" s="119"/>
      <c r="M64" s="24"/>
      <c r="N64" s="29"/>
      <c r="O64" s="31"/>
      <c r="P64" s="29"/>
      <c r="Q64" s="29"/>
    </row>
    <row r="65" spans="1:17" s="1" customFormat="1" ht="20.100000000000001" customHeight="1">
      <c r="A65" s="172" t="s">
        <v>12</v>
      </c>
      <c r="B65" s="173"/>
      <c r="C65" s="173"/>
      <c r="D65" s="173"/>
      <c r="E65" s="173"/>
      <c r="F65" s="173"/>
      <c r="G65" s="173"/>
      <c r="H65" s="173"/>
      <c r="I65" s="174"/>
      <c r="J65" s="51"/>
      <c r="K65" s="175">
        <f>K63+K64</f>
        <v>3149.6152379999994</v>
      </c>
      <c r="L65" s="175"/>
      <c r="M65" s="52">
        <f>K65/K66*100</f>
        <v>14.276682504223681</v>
      </c>
      <c r="N65" s="29"/>
      <c r="O65" s="28"/>
      <c r="P65" s="29"/>
      <c r="Q65" s="29"/>
    </row>
    <row r="66" spans="1:17" s="1" customFormat="1" ht="20.100000000000001" customHeight="1">
      <c r="A66" s="111" t="s">
        <v>63</v>
      </c>
      <c r="B66" s="112"/>
      <c r="C66" s="112"/>
      <c r="D66" s="112"/>
      <c r="E66" s="112"/>
      <c r="F66" s="112"/>
      <c r="G66" s="112"/>
      <c r="H66" s="112"/>
      <c r="I66" s="113"/>
      <c r="J66" s="49"/>
      <c r="K66" s="114">
        <f>K17+K22+K28+K33+K38+K49+K54+K60+K65+K9</f>
        <v>22061.254335999995</v>
      </c>
      <c r="L66" s="114"/>
      <c r="M66" s="50">
        <f>M9+M17+M22+M28+M38+M33+M54+M49+M60+M65</f>
        <v>100.00000000000003</v>
      </c>
      <c r="N66" s="39"/>
      <c r="O66" s="31"/>
      <c r="P66" s="39"/>
      <c r="Q66" s="39"/>
    </row>
    <row r="67" spans="1:17" ht="18" customHeight="1">
      <c r="A67" s="159" t="s">
        <v>47</v>
      </c>
      <c r="B67" s="160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1"/>
      <c r="N67" s="2"/>
      <c r="O67" s="8"/>
      <c r="P67" s="2"/>
      <c r="Q67" s="2"/>
    </row>
    <row r="68" spans="1:17" s="1" customFormat="1" ht="17.25" customHeight="1">
      <c r="A68" s="154" t="s">
        <v>42</v>
      </c>
      <c r="B68" s="155"/>
      <c r="C68" s="156"/>
      <c r="D68" s="157"/>
      <c r="E68" s="157"/>
      <c r="F68" s="157"/>
      <c r="G68" s="158"/>
      <c r="H68" s="133" t="s">
        <v>44</v>
      </c>
      <c r="I68" s="133"/>
      <c r="J68" s="133"/>
      <c r="K68" s="133"/>
      <c r="L68" s="134"/>
      <c r="M68" s="12" t="s">
        <v>41</v>
      </c>
      <c r="N68" s="3"/>
      <c r="O68" s="7"/>
      <c r="P68" s="3"/>
      <c r="Q68" s="3"/>
    </row>
    <row r="69" spans="1:17" s="1" customFormat="1" ht="18.75" customHeight="1" thickBot="1">
      <c r="A69" s="147">
        <v>43746</v>
      </c>
      <c r="B69" s="148"/>
      <c r="C69" s="149" t="s">
        <v>43</v>
      </c>
      <c r="D69" s="150"/>
      <c r="E69" s="150"/>
      <c r="F69" s="150"/>
      <c r="G69" s="151"/>
      <c r="H69" s="152" t="s">
        <v>45</v>
      </c>
      <c r="I69" s="152"/>
      <c r="J69" s="152"/>
      <c r="K69" s="152"/>
      <c r="L69" s="153"/>
      <c r="M69" s="13"/>
      <c r="N69" s="3"/>
      <c r="O69" s="7"/>
      <c r="P69" s="3"/>
      <c r="Q69" s="3"/>
    </row>
    <row r="75" spans="1:17" ht="15.75">
      <c r="L75" s="84">
        <f>H64+H53+H42+H32+H16</f>
        <v>15.35</v>
      </c>
      <c r="N75" s="1"/>
    </row>
    <row r="76" spans="1:17">
      <c r="L76" s="84">
        <f>H63+H52+H41+H36+H31+H15+H20</f>
        <v>358.42</v>
      </c>
    </row>
  </sheetData>
  <mergeCells count="116">
    <mergeCell ref="A65:I65"/>
    <mergeCell ref="K65:L65"/>
    <mergeCell ref="A61:L61"/>
    <mergeCell ref="C62:L62"/>
    <mergeCell ref="C63:F63"/>
    <mergeCell ref="K63:L63"/>
    <mergeCell ref="C64:F64"/>
    <mergeCell ref="K64:L64"/>
    <mergeCell ref="C58:F58"/>
    <mergeCell ref="K58:L58"/>
    <mergeCell ref="C59:F59"/>
    <mergeCell ref="K59:L59"/>
    <mergeCell ref="A60:I60"/>
    <mergeCell ref="K60:L60"/>
    <mergeCell ref="A54:I54"/>
    <mergeCell ref="K54:L54"/>
    <mergeCell ref="A55:L55"/>
    <mergeCell ref="C56:L56"/>
    <mergeCell ref="C57:F57"/>
    <mergeCell ref="K57:L57"/>
    <mergeCell ref="C51:L51"/>
    <mergeCell ref="C52:F52"/>
    <mergeCell ref="K52:L52"/>
    <mergeCell ref="C53:F53"/>
    <mergeCell ref="K53:L53"/>
    <mergeCell ref="A48:I48"/>
    <mergeCell ref="K48:L48"/>
    <mergeCell ref="A49:I49"/>
    <mergeCell ref="K49:L49"/>
    <mergeCell ref="A50:L50"/>
    <mergeCell ref="C46:F46"/>
    <mergeCell ref="K46:L46"/>
    <mergeCell ref="K47:L47"/>
    <mergeCell ref="C47:F47"/>
    <mergeCell ref="C45:F45"/>
    <mergeCell ref="K45:L45"/>
    <mergeCell ref="A43:I43"/>
    <mergeCell ref="K43:L43"/>
    <mergeCell ref="C44:L44"/>
    <mergeCell ref="C40:L40"/>
    <mergeCell ref="C41:F41"/>
    <mergeCell ref="K41:L41"/>
    <mergeCell ref="C42:F42"/>
    <mergeCell ref="K42:L42"/>
    <mergeCell ref="C37:F37"/>
    <mergeCell ref="K37:L37"/>
    <mergeCell ref="A38:I38"/>
    <mergeCell ref="K38:L38"/>
    <mergeCell ref="A39:L39"/>
    <mergeCell ref="A33:I33"/>
    <mergeCell ref="K33:L33"/>
    <mergeCell ref="A34:L34"/>
    <mergeCell ref="C35:L35"/>
    <mergeCell ref="C36:F36"/>
    <mergeCell ref="K36:L36"/>
    <mergeCell ref="K21:L21"/>
    <mergeCell ref="A29:L29"/>
    <mergeCell ref="C30:L30"/>
    <mergeCell ref="C31:F31"/>
    <mergeCell ref="K31:L31"/>
    <mergeCell ref="C32:F32"/>
    <mergeCell ref="K32:L32"/>
    <mergeCell ref="C26:F26"/>
    <mergeCell ref="K26:L26"/>
    <mergeCell ref="C27:F27"/>
    <mergeCell ref="K27:L27"/>
    <mergeCell ref="A28:I28"/>
    <mergeCell ref="K28:L28"/>
    <mergeCell ref="A69:B69"/>
    <mergeCell ref="C69:G69"/>
    <mergeCell ref="H69:L69"/>
    <mergeCell ref="A68:B68"/>
    <mergeCell ref="C68:G68"/>
    <mergeCell ref="H68:L68"/>
    <mergeCell ref="A67:M67"/>
    <mergeCell ref="C13:F13"/>
    <mergeCell ref="K13:L13"/>
    <mergeCell ref="C14:F14"/>
    <mergeCell ref="K14:L14"/>
    <mergeCell ref="C15:F15"/>
    <mergeCell ref="K15:L15"/>
    <mergeCell ref="A22:I22"/>
    <mergeCell ref="K22:L22"/>
    <mergeCell ref="A23:L23"/>
    <mergeCell ref="C24:L24"/>
    <mergeCell ref="C25:F25"/>
    <mergeCell ref="K25:L25"/>
    <mergeCell ref="A17:I17"/>
    <mergeCell ref="K17:L17"/>
    <mergeCell ref="A18:L18"/>
    <mergeCell ref="C19:L19"/>
    <mergeCell ref="C20:F20"/>
    <mergeCell ref="A1:L1"/>
    <mergeCell ref="A66:I66"/>
    <mergeCell ref="K66:L66"/>
    <mergeCell ref="A4:M4"/>
    <mergeCell ref="C16:F16"/>
    <mergeCell ref="K16:L16"/>
    <mergeCell ref="C12:F12"/>
    <mergeCell ref="K12:L12"/>
    <mergeCell ref="A10:L10"/>
    <mergeCell ref="C5:F5"/>
    <mergeCell ref="K5:L5"/>
    <mergeCell ref="A2:K2"/>
    <mergeCell ref="C3:K3"/>
    <mergeCell ref="C7:L7"/>
    <mergeCell ref="C8:F8"/>
    <mergeCell ref="K8:L8"/>
    <mergeCell ref="A6:L6"/>
    <mergeCell ref="A9:I9"/>
    <mergeCell ref="K9:L9"/>
    <mergeCell ref="C11:L11"/>
    <mergeCell ref="A3:B3"/>
    <mergeCell ref="L3:M3"/>
    <mergeCell ref="K20:L20"/>
    <mergeCell ref="C21:F21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3:Q18"/>
  <sheetViews>
    <sheetView zoomScale="90" zoomScaleNormal="90" workbookViewId="0">
      <selection activeCell="K15" sqref="K15:L15"/>
    </sheetView>
  </sheetViews>
  <sheetFormatPr defaultRowHeight="15"/>
  <cols>
    <col min="2" max="2" width="14.5703125" customWidth="1"/>
    <col min="6" max="6" width="22.140625" customWidth="1"/>
    <col min="8" max="8" width="11.28515625" customWidth="1"/>
    <col min="11" max="11" width="6.140625" customWidth="1"/>
    <col min="12" max="12" width="4.28515625" customWidth="1"/>
    <col min="13" max="13" width="10.85546875" customWidth="1"/>
  </cols>
  <sheetData>
    <row r="3" spans="1:17" ht="47.25" customHeight="1"/>
    <row r="4" spans="1:17" ht="17.25" customHeight="1">
      <c r="A4" s="126" t="s">
        <v>48</v>
      </c>
      <c r="B4" s="127"/>
      <c r="C4" s="127"/>
      <c r="D4" s="127"/>
      <c r="E4" s="127"/>
      <c r="F4" s="127"/>
      <c r="G4" s="127"/>
      <c r="H4" s="127"/>
      <c r="I4" s="127"/>
      <c r="J4" s="127"/>
      <c r="K4" s="128"/>
      <c r="L4" s="14" t="s">
        <v>46</v>
      </c>
      <c r="M4" s="40">
        <v>1.21</v>
      </c>
      <c r="N4" s="2"/>
      <c r="O4" s="2"/>
      <c r="P4" s="2"/>
      <c r="Q4" s="2"/>
    </row>
    <row r="5" spans="1:17" ht="22.5" customHeight="1">
      <c r="A5" s="144" t="s">
        <v>49</v>
      </c>
      <c r="B5" s="145"/>
      <c r="C5" s="129" t="s">
        <v>50</v>
      </c>
      <c r="D5" s="130"/>
      <c r="E5" s="130"/>
      <c r="F5" s="130"/>
      <c r="G5" s="130"/>
      <c r="H5" s="130"/>
      <c r="I5" s="130"/>
      <c r="J5" s="130"/>
      <c r="K5" s="131"/>
      <c r="L5" s="140">
        <f>K15</f>
        <v>84.385400000000004</v>
      </c>
      <c r="M5" s="146"/>
      <c r="N5" s="2"/>
      <c r="O5" s="2"/>
      <c r="P5" s="2"/>
      <c r="Q5" s="2"/>
    </row>
    <row r="6" spans="1:17" ht="17.25" customHeight="1">
      <c r="A6" s="182" t="s">
        <v>107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4"/>
      <c r="N6" s="2"/>
      <c r="O6" s="2"/>
      <c r="P6" s="2"/>
      <c r="Q6" s="2"/>
    </row>
    <row r="7" spans="1:17" ht="47.25" customHeight="1">
      <c r="A7" s="70" t="s">
        <v>0</v>
      </c>
      <c r="B7" s="68" t="s">
        <v>1</v>
      </c>
      <c r="C7" s="124" t="s">
        <v>2</v>
      </c>
      <c r="D7" s="124"/>
      <c r="E7" s="124"/>
      <c r="F7" s="124"/>
      <c r="G7" s="68" t="s">
        <v>3</v>
      </c>
      <c r="H7" s="66" t="s">
        <v>4</v>
      </c>
      <c r="I7" s="65" t="s">
        <v>5</v>
      </c>
      <c r="J7" s="65" t="s">
        <v>25</v>
      </c>
      <c r="K7" s="125" t="s">
        <v>26</v>
      </c>
      <c r="L7" s="125"/>
      <c r="M7" s="67" t="s">
        <v>40</v>
      </c>
      <c r="N7" s="2"/>
      <c r="O7" s="2"/>
      <c r="P7" s="2"/>
      <c r="Q7" s="73" t="s">
        <v>70</v>
      </c>
    </row>
    <row r="8" spans="1:17" ht="16.5" customHeight="1">
      <c r="A8" s="207" t="s">
        <v>108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9"/>
      <c r="N8" s="2"/>
      <c r="O8" s="2"/>
      <c r="P8" s="2"/>
      <c r="Q8" s="2"/>
    </row>
    <row r="9" spans="1:17" s="1" customFormat="1" ht="15.75">
      <c r="A9" s="71" t="s">
        <v>6</v>
      </c>
      <c r="B9" s="21"/>
      <c r="C9" s="178" t="s">
        <v>66</v>
      </c>
      <c r="D9" s="179"/>
      <c r="E9" s="179"/>
      <c r="F9" s="179"/>
      <c r="G9" s="179"/>
      <c r="H9" s="179"/>
      <c r="I9" s="179"/>
      <c r="J9" s="179"/>
      <c r="K9" s="179"/>
      <c r="L9" s="180"/>
      <c r="M9" s="72"/>
      <c r="N9" s="69"/>
      <c r="O9" s="69"/>
      <c r="P9" s="69"/>
      <c r="Q9" s="69"/>
    </row>
    <row r="10" spans="1:17" s="1" customFormat="1" ht="20.100000000000001" customHeight="1">
      <c r="A10" s="23" t="s">
        <v>9</v>
      </c>
      <c r="B10" s="22" t="s">
        <v>35</v>
      </c>
      <c r="C10" s="181" t="s">
        <v>36</v>
      </c>
      <c r="D10" s="181"/>
      <c r="E10" s="181"/>
      <c r="F10" s="181"/>
      <c r="G10" s="22" t="s">
        <v>17</v>
      </c>
      <c r="H10" s="63">
        <v>2</v>
      </c>
      <c r="I10" s="63">
        <v>8.66</v>
      </c>
      <c r="J10" s="63">
        <f>I10*1.21</f>
        <v>10.4786</v>
      </c>
      <c r="K10" s="119">
        <f t="shared" ref="K10:K12" si="0">H10*J10</f>
        <v>20.9572</v>
      </c>
      <c r="L10" s="119"/>
      <c r="M10" s="24"/>
      <c r="N10" s="69"/>
      <c r="O10" s="69"/>
      <c r="P10" s="69"/>
      <c r="Q10" s="69"/>
    </row>
    <row r="11" spans="1:17" s="1" customFormat="1" ht="31.5" customHeight="1">
      <c r="A11" s="23" t="s">
        <v>10</v>
      </c>
      <c r="B11" s="22"/>
      <c r="C11" s="135" t="s">
        <v>137</v>
      </c>
      <c r="D11" s="135"/>
      <c r="E11" s="135"/>
      <c r="F11" s="135"/>
      <c r="G11" s="22" t="s">
        <v>15</v>
      </c>
      <c r="H11" s="63">
        <v>0.3</v>
      </c>
      <c r="I11" s="63">
        <v>32.200000000000003</v>
      </c>
      <c r="J11" s="63">
        <f>I11*M4</f>
        <v>38.962000000000003</v>
      </c>
      <c r="K11" s="119">
        <f t="shared" si="0"/>
        <v>11.688600000000001</v>
      </c>
      <c r="L11" s="119"/>
      <c r="M11" s="24"/>
      <c r="N11" s="69"/>
      <c r="O11" s="69"/>
      <c r="P11" s="69"/>
      <c r="Q11" s="69"/>
    </row>
    <row r="12" spans="1:17" s="1" customFormat="1" ht="96.75" customHeight="1">
      <c r="A12" s="23" t="s">
        <v>11</v>
      </c>
      <c r="B12" s="22" t="s">
        <v>30</v>
      </c>
      <c r="C12" s="135" t="s">
        <v>69</v>
      </c>
      <c r="D12" s="135"/>
      <c r="E12" s="135"/>
      <c r="F12" s="135"/>
      <c r="G12" s="22" t="s">
        <v>15</v>
      </c>
      <c r="H12" s="63">
        <v>0.3</v>
      </c>
      <c r="I12" s="63">
        <v>25.2</v>
      </c>
      <c r="J12" s="63">
        <f>I12*M4</f>
        <v>30.491999999999997</v>
      </c>
      <c r="K12" s="119">
        <f t="shared" si="0"/>
        <v>9.1475999999999988</v>
      </c>
      <c r="L12" s="119"/>
      <c r="M12" s="24"/>
      <c r="N12" s="69"/>
      <c r="O12" s="69"/>
      <c r="P12" s="69"/>
      <c r="Q12" s="69"/>
    </row>
    <row r="13" spans="1:17" s="1" customFormat="1" ht="45.75" customHeight="1">
      <c r="A13" s="23" t="s">
        <v>39</v>
      </c>
      <c r="B13" s="21"/>
      <c r="C13" s="162" t="s">
        <v>73</v>
      </c>
      <c r="D13" s="162"/>
      <c r="E13" s="162"/>
      <c r="F13" s="162"/>
      <c r="G13" s="22" t="s">
        <v>17</v>
      </c>
      <c r="H13" s="63">
        <v>2</v>
      </c>
      <c r="I13" s="63">
        <v>17.600000000000001</v>
      </c>
      <c r="J13" s="63">
        <f>I13*M4</f>
        <v>21.295999999999999</v>
      </c>
      <c r="K13" s="119">
        <f>J13*H13</f>
        <v>42.591999999999999</v>
      </c>
      <c r="L13" s="119"/>
      <c r="M13" s="24"/>
      <c r="N13" s="69"/>
      <c r="O13" s="69"/>
      <c r="P13" s="69"/>
      <c r="Q13" s="69"/>
    </row>
    <row r="14" spans="1:17" s="1" customFormat="1" ht="16.5" customHeight="1">
      <c r="A14" s="188" t="s">
        <v>12</v>
      </c>
      <c r="B14" s="189"/>
      <c r="C14" s="189"/>
      <c r="D14" s="189"/>
      <c r="E14" s="189"/>
      <c r="F14" s="189"/>
      <c r="G14" s="189"/>
      <c r="H14" s="189"/>
      <c r="I14" s="190"/>
      <c r="J14" s="74"/>
      <c r="K14" s="191">
        <f>K10+K11+K12+K13</f>
        <v>84.385400000000004</v>
      </c>
      <c r="L14" s="191"/>
      <c r="M14" s="75">
        <f>K14/K15*100</f>
        <v>100</v>
      </c>
      <c r="N14" s="69"/>
      <c r="O14" s="31"/>
      <c r="P14" s="69"/>
      <c r="Q14" s="69"/>
    </row>
    <row r="15" spans="1:17" s="1" customFormat="1" ht="20.100000000000001" customHeight="1">
      <c r="A15" s="111" t="s">
        <v>102</v>
      </c>
      <c r="B15" s="112"/>
      <c r="C15" s="112"/>
      <c r="D15" s="112"/>
      <c r="E15" s="112"/>
      <c r="F15" s="112"/>
      <c r="G15" s="112"/>
      <c r="H15" s="112"/>
      <c r="I15" s="113"/>
      <c r="J15" s="64"/>
      <c r="K15" s="114">
        <f>K14</f>
        <v>84.385400000000004</v>
      </c>
      <c r="L15" s="114"/>
      <c r="M15" s="50"/>
      <c r="N15" s="69"/>
      <c r="O15" s="31"/>
      <c r="P15" s="69"/>
      <c r="Q15" s="69"/>
    </row>
    <row r="16" spans="1:17" ht="14.25" customHeight="1">
      <c r="A16" s="159" t="s">
        <v>47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1"/>
      <c r="N16" s="2"/>
      <c r="O16" s="8"/>
      <c r="P16" s="2"/>
      <c r="Q16" s="2"/>
    </row>
    <row r="17" spans="1:17" s="1" customFormat="1" ht="14.25" customHeight="1">
      <c r="A17" s="154" t="s">
        <v>42</v>
      </c>
      <c r="B17" s="155"/>
      <c r="C17" s="156"/>
      <c r="D17" s="157"/>
      <c r="E17" s="157"/>
      <c r="F17" s="157"/>
      <c r="G17" s="158"/>
      <c r="H17" s="133" t="s">
        <v>44</v>
      </c>
      <c r="I17" s="133"/>
      <c r="J17" s="133"/>
      <c r="K17" s="133"/>
      <c r="L17" s="134"/>
      <c r="M17" s="12" t="s">
        <v>41</v>
      </c>
      <c r="N17" s="69"/>
      <c r="O17" s="31"/>
      <c r="P17" s="69"/>
      <c r="Q17" s="69"/>
    </row>
    <row r="18" spans="1:17" s="1" customFormat="1" ht="14.25" customHeight="1" thickBot="1">
      <c r="A18" s="147">
        <v>43746</v>
      </c>
      <c r="B18" s="148"/>
      <c r="C18" s="149" t="s">
        <v>43</v>
      </c>
      <c r="D18" s="150"/>
      <c r="E18" s="150"/>
      <c r="F18" s="150"/>
      <c r="G18" s="151"/>
      <c r="H18" s="152" t="s">
        <v>45</v>
      </c>
      <c r="I18" s="152"/>
      <c r="J18" s="152"/>
      <c r="K18" s="152"/>
      <c r="L18" s="153"/>
      <c r="M18" s="13"/>
      <c r="N18" s="69"/>
      <c r="O18" s="31"/>
      <c r="P18" s="69"/>
      <c r="Q18" s="69"/>
    </row>
  </sheetData>
  <mergeCells count="28">
    <mergeCell ref="A18:B18"/>
    <mergeCell ref="C18:G18"/>
    <mergeCell ref="H18:L18"/>
    <mergeCell ref="A15:I15"/>
    <mergeCell ref="K15:L15"/>
    <mergeCell ref="A16:M16"/>
    <mergeCell ref="A17:B17"/>
    <mergeCell ref="C17:G17"/>
    <mergeCell ref="H17:L17"/>
    <mergeCell ref="C12:F12"/>
    <mergeCell ref="K12:L12"/>
    <mergeCell ref="C13:F13"/>
    <mergeCell ref="K13:L13"/>
    <mergeCell ref="A14:I14"/>
    <mergeCell ref="K14:L14"/>
    <mergeCell ref="A8:M8"/>
    <mergeCell ref="C9:L9"/>
    <mergeCell ref="C10:F10"/>
    <mergeCell ref="K10:L10"/>
    <mergeCell ref="C11:F11"/>
    <mergeCell ref="K11:L11"/>
    <mergeCell ref="C7:F7"/>
    <mergeCell ref="K7:L7"/>
    <mergeCell ref="A4:K4"/>
    <mergeCell ref="A5:B5"/>
    <mergeCell ref="C5:K5"/>
    <mergeCell ref="L5:M5"/>
    <mergeCell ref="A6:M6"/>
  </mergeCells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Q19"/>
  <sheetViews>
    <sheetView zoomScale="90" zoomScaleNormal="90" workbookViewId="0">
      <selection activeCell="K16" sqref="K16:L16"/>
    </sheetView>
  </sheetViews>
  <sheetFormatPr defaultRowHeight="15"/>
  <cols>
    <col min="1" max="1" width="6.7109375" customWidth="1"/>
    <col min="2" max="2" width="13.5703125" customWidth="1"/>
    <col min="6" max="6" width="21.42578125" customWidth="1"/>
    <col min="8" max="8" width="12.28515625" customWidth="1"/>
    <col min="11" max="11" width="6.5703125" customWidth="1"/>
    <col min="12" max="12" width="4.28515625" customWidth="1"/>
    <col min="13" max="13" width="12.42578125" customWidth="1"/>
  </cols>
  <sheetData>
    <row r="3" spans="1:17" ht="39.75" customHeight="1"/>
    <row r="4" spans="1:17" ht="19.5" customHeight="1">
      <c r="A4" s="126" t="s">
        <v>48</v>
      </c>
      <c r="B4" s="127"/>
      <c r="C4" s="127"/>
      <c r="D4" s="127"/>
      <c r="E4" s="127"/>
      <c r="F4" s="127"/>
      <c r="G4" s="127"/>
      <c r="H4" s="127"/>
      <c r="I4" s="127"/>
      <c r="J4" s="127"/>
      <c r="K4" s="128"/>
      <c r="L4" s="14" t="s">
        <v>46</v>
      </c>
      <c r="M4" s="40">
        <v>1.21</v>
      </c>
      <c r="N4" s="2"/>
      <c r="O4" s="2"/>
      <c r="P4" s="2"/>
      <c r="Q4" s="2"/>
    </row>
    <row r="5" spans="1:17" ht="22.5" customHeight="1">
      <c r="A5" s="144" t="s">
        <v>49</v>
      </c>
      <c r="B5" s="145"/>
      <c r="C5" s="129" t="s">
        <v>50</v>
      </c>
      <c r="D5" s="130"/>
      <c r="E5" s="130"/>
      <c r="F5" s="130"/>
      <c r="G5" s="130"/>
      <c r="H5" s="130"/>
      <c r="I5" s="130"/>
      <c r="J5" s="130"/>
      <c r="K5" s="131"/>
      <c r="L5" s="140">
        <f>K16</f>
        <v>2022.9142999999999</v>
      </c>
      <c r="M5" s="146"/>
      <c r="N5" s="2"/>
      <c r="O5" s="2"/>
      <c r="P5" s="2"/>
      <c r="Q5" s="2"/>
    </row>
    <row r="6" spans="1:17" ht="17.25" customHeight="1">
      <c r="A6" s="182" t="s">
        <v>118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4"/>
      <c r="N6" s="2"/>
      <c r="O6" s="2"/>
      <c r="P6" s="2"/>
      <c r="Q6" s="2"/>
    </row>
    <row r="7" spans="1:17" ht="47.25" customHeight="1">
      <c r="A7" s="70" t="s">
        <v>0</v>
      </c>
      <c r="B7" s="68" t="s">
        <v>1</v>
      </c>
      <c r="C7" s="124" t="s">
        <v>2</v>
      </c>
      <c r="D7" s="124"/>
      <c r="E7" s="124"/>
      <c r="F7" s="124"/>
      <c r="G7" s="68" t="s">
        <v>3</v>
      </c>
      <c r="H7" s="66" t="s">
        <v>4</v>
      </c>
      <c r="I7" s="65" t="s">
        <v>5</v>
      </c>
      <c r="J7" s="65" t="s">
        <v>25</v>
      </c>
      <c r="K7" s="125" t="s">
        <v>26</v>
      </c>
      <c r="L7" s="125"/>
      <c r="M7" s="67" t="s">
        <v>40</v>
      </c>
      <c r="N7" s="2"/>
      <c r="O7" s="2"/>
      <c r="P7" s="2"/>
      <c r="Q7" s="73" t="s">
        <v>70</v>
      </c>
    </row>
    <row r="8" spans="1:17" ht="16.5" customHeight="1">
      <c r="A8" s="207" t="s">
        <v>119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9"/>
      <c r="N8" s="2"/>
      <c r="O8" s="2"/>
      <c r="P8" s="2"/>
      <c r="Q8" s="2"/>
    </row>
    <row r="9" spans="1:17" s="1" customFormat="1" ht="15.75">
      <c r="A9" s="71" t="s">
        <v>6</v>
      </c>
      <c r="B9" s="21"/>
      <c r="C9" s="178" t="s">
        <v>66</v>
      </c>
      <c r="D9" s="179"/>
      <c r="E9" s="179"/>
      <c r="F9" s="179"/>
      <c r="G9" s="179"/>
      <c r="H9" s="179"/>
      <c r="I9" s="179"/>
      <c r="J9" s="179"/>
      <c r="K9" s="179"/>
      <c r="L9" s="180"/>
      <c r="M9" s="72"/>
      <c r="N9" s="69"/>
      <c r="O9" s="69"/>
      <c r="P9" s="69"/>
      <c r="Q9" s="69"/>
    </row>
    <row r="10" spans="1:17" s="1" customFormat="1" ht="20.100000000000001" customHeight="1">
      <c r="A10" s="23" t="s">
        <v>9</v>
      </c>
      <c r="B10" s="22" t="s">
        <v>35</v>
      </c>
      <c r="C10" s="181" t="s">
        <v>36</v>
      </c>
      <c r="D10" s="181"/>
      <c r="E10" s="181"/>
      <c r="F10" s="181"/>
      <c r="G10" s="22" t="s">
        <v>17</v>
      </c>
      <c r="H10" s="63">
        <v>9</v>
      </c>
      <c r="I10" s="63">
        <v>8.66</v>
      </c>
      <c r="J10" s="63">
        <f>I10*1.21</f>
        <v>10.4786</v>
      </c>
      <c r="K10" s="119">
        <f>H10*J10</f>
        <v>94.307400000000001</v>
      </c>
      <c r="L10" s="119"/>
      <c r="M10" s="24"/>
      <c r="N10" s="69"/>
      <c r="O10" s="69"/>
      <c r="P10" s="69"/>
      <c r="Q10" s="69"/>
    </row>
    <row r="11" spans="1:17" s="1" customFormat="1" ht="31.5" customHeight="1">
      <c r="A11" s="23" t="s">
        <v>10</v>
      </c>
      <c r="B11" s="22"/>
      <c r="C11" s="135" t="s">
        <v>137</v>
      </c>
      <c r="D11" s="135"/>
      <c r="E11" s="135"/>
      <c r="F11" s="135"/>
      <c r="G11" s="22" t="s">
        <v>15</v>
      </c>
      <c r="H11" s="63">
        <v>1.35</v>
      </c>
      <c r="I11" s="63">
        <v>32.200000000000003</v>
      </c>
      <c r="J11" s="63">
        <f>I11*M4</f>
        <v>38.962000000000003</v>
      </c>
      <c r="K11" s="119">
        <f>H11*J11</f>
        <v>52.598700000000008</v>
      </c>
      <c r="L11" s="119"/>
      <c r="M11" s="24"/>
      <c r="N11" s="69"/>
      <c r="O11" s="69"/>
      <c r="P11" s="69"/>
      <c r="Q11" s="69"/>
    </row>
    <row r="12" spans="1:17" s="1" customFormat="1" ht="96.75" customHeight="1">
      <c r="A12" s="23" t="s">
        <v>11</v>
      </c>
      <c r="B12" s="22" t="s">
        <v>30</v>
      </c>
      <c r="C12" s="135" t="s">
        <v>69</v>
      </c>
      <c r="D12" s="135"/>
      <c r="E12" s="135"/>
      <c r="F12" s="135"/>
      <c r="G12" s="22" t="s">
        <v>15</v>
      </c>
      <c r="H12" s="63">
        <v>1.35</v>
      </c>
      <c r="I12" s="63">
        <v>25.2</v>
      </c>
      <c r="J12" s="63">
        <f>I12*M4</f>
        <v>30.491999999999997</v>
      </c>
      <c r="K12" s="119">
        <f>H12*J12</f>
        <v>41.164200000000001</v>
      </c>
      <c r="L12" s="119"/>
      <c r="M12" s="24"/>
      <c r="N12" s="69"/>
      <c r="O12" s="69"/>
      <c r="P12" s="69"/>
      <c r="Q12" s="69"/>
    </row>
    <row r="13" spans="1:17" s="1" customFormat="1" ht="65.25" customHeight="1">
      <c r="A13" s="23" t="s">
        <v>39</v>
      </c>
      <c r="B13" s="21"/>
      <c r="C13" s="162" t="s">
        <v>73</v>
      </c>
      <c r="D13" s="162"/>
      <c r="E13" s="162"/>
      <c r="F13" s="162"/>
      <c r="G13" s="22" t="s">
        <v>17</v>
      </c>
      <c r="H13" s="63">
        <v>9</v>
      </c>
      <c r="I13" s="63">
        <v>17.600000000000001</v>
      </c>
      <c r="J13" s="63">
        <f>I13*M4</f>
        <v>21.295999999999999</v>
      </c>
      <c r="K13" s="119">
        <f>J13*H13</f>
        <v>191.66399999999999</v>
      </c>
      <c r="L13" s="119"/>
      <c r="M13" s="24"/>
      <c r="N13" s="69"/>
      <c r="O13" s="69"/>
      <c r="P13" s="69"/>
      <c r="Q13" s="69"/>
    </row>
    <row r="14" spans="1:17" s="1" customFormat="1" ht="47.25" customHeight="1">
      <c r="A14" s="23" t="s">
        <v>55</v>
      </c>
      <c r="B14" s="21" t="s">
        <v>81</v>
      </c>
      <c r="C14" s="162" t="s">
        <v>80</v>
      </c>
      <c r="D14" s="162"/>
      <c r="E14" s="162"/>
      <c r="F14" s="162"/>
      <c r="G14" s="22" t="s">
        <v>3</v>
      </c>
      <c r="H14" s="76">
        <v>1</v>
      </c>
      <c r="I14" s="63">
        <v>1358</v>
      </c>
      <c r="J14" s="63">
        <f>I14*M4</f>
        <v>1643.18</v>
      </c>
      <c r="K14" s="119">
        <f t="shared" ref="K14" si="0">H14*J14</f>
        <v>1643.18</v>
      </c>
      <c r="L14" s="119"/>
      <c r="M14" s="24"/>
      <c r="N14" s="69"/>
      <c r="O14" s="69"/>
      <c r="P14" s="69"/>
      <c r="Q14" s="69"/>
    </row>
    <row r="15" spans="1:17" s="1" customFormat="1" ht="16.5" customHeight="1">
      <c r="A15" s="188" t="s">
        <v>12</v>
      </c>
      <c r="B15" s="189"/>
      <c r="C15" s="189"/>
      <c r="D15" s="189"/>
      <c r="E15" s="189"/>
      <c r="F15" s="189"/>
      <c r="G15" s="189"/>
      <c r="H15" s="189"/>
      <c r="I15" s="190"/>
      <c r="J15" s="74"/>
      <c r="K15" s="191">
        <f>SUM(K10:L14)</f>
        <v>2022.9142999999999</v>
      </c>
      <c r="L15" s="191"/>
      <c r="M15" s="75">
        <f>K15/K16*100</f>
        <v>100</v>
      </c>
      <c r="N15" s="69"/>
      <c r="O15" s="31"/>
      <c r="P15" s="69"/>
      <c r="Q15" s="69"/>
    </row>
    <row r="16" spans="1:17" s="1" customFormat="1" ht="20.100000000000001" customHeight="1">
      <c r="A16" s="111" t="s">
        <v>102</v>
      </c>
      <c r="B16" s="112"/>
      <c r="C16" s="112"/>
      <c r="D16" s="112"/>
      <c r="E16" s="112"/>
      <c r="F16" s="112"/>
      <c r="G16" s="112"/>
      <c r="H16" s="112"/>
      <c r="I16" s="113"/>
      <c r="J16" s="64"/>
      <c r="K16" s="114">
        <f>K15</f>
        <v>2022.9142999999999</v>
      </c>
      <c r="L16" s="114"/>
      <c r="M16" s="50"/>
      <c r="N16" s="69"/>
      <c r="O16" s="31"/>
      <c r="P16" s="69"/>
      <c r="Q16" s="69"/>
    </row>
    <row r="17" spans="1:17" ht="14.25" customHeight="1">
      <c r="A17" s="159" t="s">
        <v>47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1"/>
      <c r="N17" s="2"/>
      <c r="O17" s="8"/>
      <c r="P17" s="2"/>
      <c r="Q17" s="2"/>
    </row>
    <row r="18" spans="1:17" s="1" customFormat="1" ht="14.25" customHeight="1">
      <c r="A18" s="154" t="s">
        <v>42</v>
      </c>
      <c r="B18" s="155"/>
      <c r="C18" s="156"/>
      <c r="D18" s="157"/>
      <c r="E18" s="157"/>
      <c r="F18" s="157"/>
      <c r="G18" s="158"/>
      <c r="H18" s="133" t="s">
        <v>44</v>
      </c>
      <c r="I18" s="133"/>
      <c r="J18" s="133"/>
      <c r="K18" s="133"/>
      <c r="L18" s="134"/>
      <c r="M18" s="12" t="s">
        <v>41</v>
      </c>
      <c r="N18" s="69"/>
      <c r="O18" s="31"/>
      <c r="P18" s="69"/>
      <c r="Q18" s="69"/>
    </row>
    <row r="19" spans="1:17" s="1" customFormat="1" ht="14.25" customHeight="1" thickBot="1">
      <c r="A19" s="147">
        <v>43746</v>
      </c>
      <c r="B19" s="148"/>
      <c r="C19" s="149" t="s">
        <v>43</v>
      </c>
      <c r="D19" s="150"/>
      <c r="E19" s="150"/>
      <c r="F19" s="150"/>
      <c r="G19" s="151"/>
      <c r="H19" s="152" t="s">
        <v>45</v>
      </c>
      <c r="I19" s="152"/>
      <c r="J19" s="152"/>
      <c r="K19" s="152"/>
      <c r="L19" s="153"/>
      <c r="M19" s="13"/>
      <c r="N19" s="69"/>
      <c r="O19" s="31"/>
      <c r="P19" s="69"/>
      <c r="Q19" s="69"/>
    </row>
  </sheetData>
  <mergeCells count="30">
    <mergeCell ref="A19:B19"/>
    <mergeCell ref="C19:G19"/>
    <mergeCell ref="H19:L19"/>
    <mergeCell ref="C14:F14"/>
    <mergeCell ref="K14:L14"/>
    <mergeCell ref="A16:I16"/>
    <mergeCell ref="K16:L16"/>
    <mergeCell ref="A17:M17"/>
    <mergeCell ref="A18:B18"/>
    <mergeCell ref="C18:G18"/>
    <mergeCell ref="H18:L18"/>
    <mergeCell ref="C12:F12"/>
    <mergeCell ref="K12:L12"/>
    <mergeCell ref="C13:F13"/>
    <mergeCell ref="K13:L13"/>
    <mergeCell ref="A15:I15"/>
    <mergeCell ref="K15:L15"/>
    <mergeCell ref="A8:M8"/>
    <mergeCell ref="C9:L9"/>
    <mergeCell ref="C10:F10"/>
    <mergeCell ref="K10:L10"/>
    <mergeCell ref="C11:F11"/>
    <mergeCell ref="K11:L11"/>
    <mergeCell ref="C7:F7"/>
    <mergeCell ref="K7:L7"/>
    <mergeCell ref="A4:K4"/>
    <mergeCell ref="A5:B5"/>
    <mergeCell ref="C5:K5"/>
    <mergeCell ref="L5:M5"/>
    <mergeCell ref="A6:M6"/>
  </mergeCells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26"/>
  <sheetViews>
    <sheetView topLeftCell="A8" zoomScale="90" zoomScaleNormal="90" workbookViewId="0">
      <selection activeCell="K14" sqref="K14:L14"/>
    </sheetView>
  </sheetViews>
  <sheetFormatPr defaultRowHeight="15"/>
  <cols>
    <col min="1" max="1" width="5" customWidth="1"/>
    <col min="2" max="2" width="13.5703125" customWidth="1"/>
    <col min="6" max="6" width="21.85546875" customWidth="1"/>
    <col min="8" max="8" width="11.28515625" customWidth="1"/>
    <col min="10" max="10" width="10.28515625" customWidth="1"/>
    <col min="11" max="11" width="7.5703125" customWidth="1"/>
    <col min="12" max="12" width="4" customWidth="1"/>
    <col min="13" max="13" width="14" customWidth="1"/>
  </cols>
  <sheetData>
    <row r="1" spans="1:17" hidden="1"/>
    <row r="3" spans="1:17" ht="49.5" customHeight="1"/>
    <row r="4" spans="1:17" ht="20.25" customHeight="1">
      <c r="A4" s="126" t="s">
        <v>48</v>
      </c>
      <c r="B4" s="127"/>
      <c r="C4" s="127"/>
      <c r="D4" s="127"/>
      <c r="E4" s="127"/>
      <c r="F4" s="127"/>
      <c r="G4" s="127"/>
      <c r="H4" s="127"/>
      <c r="I4" s="127"/>
      <c r="J4" s="127"/>
      <c r="K4" s="128"/>
      <c r="L4" s="14" t="s">
        <v>46</v>
      </c>
      <c r="M4" s="40">
        <v>1.21</v>
      </c>
      <c r="N4" s="2"/>
      <c r="O4" s="2"/>
      <c r="P4" s="2"/>
      <c r="Q4" s="2"/>
    </row>
    <row r="5" spans="1:17" ht="22.5" customHeight="1">
      <c r="A5" s="144" t="s">
        <v>49</v>
      </c>
      <c r="B5" s="145"/>
      <c r="C5" s="129" t="s">
        <v>50</v>
      </c>
      <c r="D5" s="130"/>
      <c r="E5" s="130"/>
      <c r="F5" s="130"/>
      <c r="G5" s="130"/>
      <c r="H5" s="130"/>
      <c r="I5" s="130"/>
      <c r="J5" s="130"/>
      <c r="K5" s="131"/>
      <c r="L5" s="140">
        <f>K23</f>
        <v>1921.65182</v>
      </c>
      <c r="M5" s="146"/>
      <c r="N5" s="2"/>
      <c r="O5" s="2"/>
      <c r="P5" s="2"/>
      <c r="Q5" s="2"/>
    </row>
    <row r="6" spans="1:17" ht="17.25" customHeight="1">
      <c r="A6" s="182" t="s">
        <v>109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4"/>
      <c r="N6" s="2"/>
      <c r="O6" s="2"/>
      <c r="P6" s="2"/>
      <c r="Q6" s="2"/>
    </row>
    <row r="7" spans="1:17" ht="47.25" customHeight="1">
      <c r="A7" s="70" t="s">
        <v>0</v>
      </c>
      <c r="B7" s="68" t="s">
        <v>1</v>
      </c>
      <c r="C7" s="124" t="s">
        <v>2</v>
      </c>
      <c r="D7" s="124"/>
      <c r="E7" s="124"/>
      <c r="F7" s="124"/>
      <c r="G7" s="68" t="s">
        <v>3</v>
      </c>
      <c r="H7" s="66" t="s">
        <v>4</v>
      </c>
      <c r="I7" s="65" t="s">
        <v>5</v>
      </c>
      <c r="J7" s="65" t="s">
        <v>25</v>
      </c>
      <c r="K7" s="125" t="s">
        <v>26</v>
      </c>
      <c r="L7" s="125"/>
      <c r="M7" s="67" t="s">
        <v>40</v>
      </c>
      <c r="N7" s="2"/>
      <c r="O7" s="2"/>
      <c r="P7" s="2"/>
      <c r="Q7" s="73" t="s">
        <v>70</v>
      </c>
    </row>
    <row r="8" spans="1:17" ht="16.5" customHeight="1">
      <c r="A8" s="207" t="s">
        <v>110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9"/>
      <c r="N8" s="2"/>
      <c r="O8" s="2"/>
      <c r="P8" s="2"/>
      <c r="Q8" s="2"/>
    </row>
    <row r="9" spans="1:17" s="1" customFormat="1" ht="15.75">
      <c r="A9" s="71" t="s">
        <v>6</v>
      </c>
      <c r="B9" s="21"/>
      <c r="C9" s="178" t="s">
        <v>66</v>
      </c>
      <c r="D9" s="179"/>
      <c r="E9" s="179"/>
      <c r="F9" s="179"/>
      <c r="G9" s="179"/>
      <c r="H9" s="179"/>
      <c r="I9" s="179"/>
      <c r="J9" s="179"/>
      <c r="K9" s="179"/>
      <c r="L9" s="180"/>
      <c r="M9" s="72"/>
      <c r="N9" s="69"/>
      <c r="O9" s="69"/>
      <c r="P9" s="69"/>
      <c r="Q9" s="69"/>
    </row>
    <row r="10" spans="1:17" s="1" customFormat="1" ht="20.100000000000001" customHeight="1">
      <c r="A10" s="23" t="s">
        <v>9</v>
      </c>
      <c r="B10" s="22" t="s">
        <v>35</v>
      </c>
      <c r="C10" s="181" t="s">
        <v>36</v>
      </c>
      <c r="D10" s="181"/>
      <c r="E10" s="181"/>
      <c r="F10" s="181"/>
      <c r="G10" s="22" t="s">
        <v>17</v>
      </c>
      <c r="H10" s="63">
        <v>3</v>
      </c>
      <c r="I10" s="63">
        <v>8.66</v>
      </c>
      <c r="J10" s="63">
        <f>I10*1.21</f>
        <v>10.4786</v>
      </c>
      <c r="K10" s="119">
        <f>H10*J10</f>
        <v>31.4358</v>
      </c>
      <c r="L10" s="119"/>
      <c r="M10" s="24"/>
      <c r="N10" s="69"/>
      <c r="O10" s="69"/>
      <c r="P10" s="69"/>
      <c r="Q10" s="69"/>
    </row>
    <row r="11" spans="1:17" s="1" customFormat="1" ht="31.5" customHeight="1">
      <c r="A11" s="23" t="s">
        <v>10</v>
      </c>
      <c r="B11" s="22"/>
      <c r="C11" s="135" t="s">
        <v>137</v>
      </c>
      <c r="D11" s="135"/>
      <c r="E11" s="135"/>
      <c r="F11" s="135"/>
      <c r="G11" s="22" t="s">
        <v>15</v>
      </c>
      <c r="H11" s="63">
        <v>0.45</v>
      </c>
      <c r="I11" s="63">
        <v>32.200000000000003</v>
      </c>
      <c r="J11" s="63">
        <f>I11*M4</f>
        <v>38.962000000000003</v>
      </c>
      <c r="K11" s="119">
        <f>H11*J11</f>
        <v>17.532900000000001</v>
      </c>
      <c r="L11" s="119"/>
      <c r="M11" s="24"/>
      <c r="N11" s="69"/>
      <c r="O11" s="69"/>
      <c r="P11" s="69"/>
      <c r="Q11" s="69"/>
    </row>
    <row r="12" spans="1:17" s="1" customFormat="1" ht="96.75" customHeight="1">
      <c r="A12" s="23" t="s">
        <v>11</v>
      </c>
      <c r="B12" s="22" t="s">
        <v>30</v>
      </c>
      <c r="C12" s="135" t="s">
        <v>69</v>
      </c>
      <c r="D12" s="135"/>
      <c r="E12" s="135"/>
      <c r="F12" s="135"/>
      <c r="G12" s="22" t="s">
        <v>15</v>
      </c>
      <c r="H12" s="63">
        <v>0.45</v>
      </c>
      <c r="I12" s="63">
        <v>25.2</v>
      </c>
      <c r="J12" s="63">
        <f>I12*M4</f>
        <v>30.491999999999997</v>
      </c>
      <c r="K12" s="119">
        <f t="shared" ref="K12" si="0">H12*J12</f>
        <v>13.721399999999999</v>
      </c>
      <c r="L12" s="119"/>
      <c r="M12" s="24"/>
      <c r="N12" s="69"/>
      <c r="O12" s="69"/>
      <c r="P12" s="69"/>
      <c r="Q12" s="69"/>
    </row>
    <row r="13" spans="1:17" s="1" customFormat="1" ht="62.25" customHeight="1">
      <c r="A13" s="23" t="s">
        <v>39</v>
      </c>
      <c r="B13" s="21"/>
      <c r="C13" s="162" t="s">
        <v>73</v>
      </c>
      <c r="D13" s="162"/>
      <c r="E13" s="162"/>
      <c r="F13" s="162"/>
      <c r="G13" s="22" t="s">
        <v>17</v>
      </c>
      <c r="H13" s="63">
        <v>3</v>
      </c>
      <c r="I13" s="63">
        <v>17.600000000000001</v>
      </c>
      <c r="J13" s="63">
        <f>I13*M4</f>
        <v>21.295999999999999</v>
      </c>
      <c r="K13" s="119">
        <f>J13*H13</f>
        <v>63.887999999999998</v>
      </c>
      <c r="L13" s="119"/>
      <c r="M13" s="24"/>
      <c r="N13" s="69"/>
      <c r="O13" s="69"/>
      <c r="P13" s="69"/>
      <c r="Q13" s="69"/>
    </row>
    <row r="14" spans="1:17" s="1" customFormat="1" ht="16.5" customHeight="1">
      <c r="A14" s="188" t="s">
        <v>12</v>
      </c>
      <c r="B14" s="189"/>
      <c r="C14" s="189"/>
      <c r="D14" s="189"/>
      <c r="E14" s="189"/>
      <c r="F14" s="189"/>
      <c r="G14" s="189"/>
      <c r="H14" s="189"/>
      <c r="I14" s="190"/>
      <c r="J14" s="74"/>
      <c r="K14" s="191">
        <f>K10+K11+K12+K13</f>
        <v>126.57810000000001</v>
      </c>
      <c r="L14" s="191"/>
      <c r="M14" s="75">
        <f>K14/K23*100</f>
        <v>6.5869424774358976</v>
      </c>
      <c r="N14" s="69"/>
      <c r="O14" s="31"/>
      <c r="P14" s="69"/>
      <c r="Q14" s="69"/>
    </row>
    <row r="15" spans="1:17" ht="16.5" customHeight="1">
      <c r="A15" s="207" t="s">
        <v>111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9"/>
      <c r="N15" s="2"/>
      <c r="O15" s="2"/>
      <c r="P15" s="2"/>
      <c r="Q15" s="2"/>
    </row>
    <row r="16" spans="1:17" s="1" customFormat="1" ht="15.75">
      <c r="A16" s="71" t="s">
        <v>6</v>
      </c>
      <c r="B16" s="21"/>
      <c r="C16" s="178" t="s">
        <v>66</v>
      </c>
      <c r="D16" s="179"/>
      <c r="E16" s="179"/>
      <c r="F16" s="179"/>
      <c r="G16" s="179"/>
      <c r="H16" s="179"/>
      <c r="I16" s="179"/>
      <c r="J16" s="179"/>
      <c r="K16" s="179"/>
      <c r="L16" s="180"/>
      <c r="M16" s="72"/>
      <c r="N16" s="69"/>
      <c r="O16" s="69"/>
      <c r="P16" s="69"/>
      <c r="Q16" s="69"/>
    </row>
    <row r="17" spans="1:17" s="1" customFormat="1" ht="20.100000000000001" customHeight="1">
      <c r="A17" s="23" t="s">
        <v>9</v>
      </c>
      <c r="B17" s="22" t="s">
        <v>35</v>
      </c>
      <c r="C17" s="181" t="s">
        <v>36</v>
      </c>
      <c r="D17" s="181"/>
      <c r="E17" s="181"/>
      <c r="F17" s="181"/>
      <c r="G17" s="22" t="s">
        <v>17</v>
      </c>
      <c r="H17" s="63">
        <v>3.6</v>
      </c>
      <c r="I17" s="63">
        <v>8.66</v>
      </c>
      <c r="J17" s="63">
        <f>I17*1.21</f>
        <v>10.4786</v>
      </c>
      <c r="K17" s="119">
        <f t="shared" ref="K17:K19" si="1">H17*J17</f>
        <v>37.72296</v>
      </c>
      <c r="L17" s="119"/>
      <c r="M17" s="24"/>
      <c r="N17" s="69"/>
      <c r="O17" s="69"/>
      <c r="P17" s="69"/>
      <c r="Q17" s="69"/>
    </row>
    <row r="18" spans="1:17" s="1" customFormat="1" ht="31.5" customHeight="1">
      <c r="A18" s="23" t="s">
        <v>10</v>
      </c>
      <c r="B18" s="22"/>
      <c r="C18" s="135" t="s">
        <v>137</v>
      </c>
      <c r="D18" s="135"/>
      <c r="E18" s="135"/>
      <c r="F18" s="135"/>
      <c r="G18" s="22" t="s">
        <v>15</v>
      </c>
      <c r="H18" s="63">
        <v>0.54</v>
      </c>
      <c r="I18" s="63">
        <v>32.200000000000003</v>
      </c>
      <c r="J18" s="63">
        <f>I18*M4</f>
        <v>38.962000000000003</v>
      </c>
      <c r="K18" s="119">
        <f t="shared" si="1"/>
        <v>21.039480000000005</v>
      </c>
      <c r="L18" s="119"/>
      <c r="M18" s="24"/>
      <c r="N18" s="69"/>
      <c r="O18" s="69"/>
      <c r="P18" s="69"/>
      <c r="Q18" s="69"/>
    </row>
    <row r="19" spans="1:17" s="1" customFormat="1" ht="96.75" customHeight="1">
      <c r="A19" s="23" t="s">
        <v>11</v>
      </c>
      <c r="B19" s="22" t="s">
        <v>30</v>
      </c>
      <c r="C19" s="135" t="s">
        <v>69</v>
      </c>
      <c r="D19" s="135"/>
      <c r="E19" s="135"/>
      <c r="F19" s="135"/>
      <c r="G19" s="22" t="s">
        <v>15</v>
      </c>
      <c r="H19" s="63">
        <v>0.54</v>
      </c>
      <c r="I19" s="63">
        <v>25.2</v>
      </c>
      <c r="J19" s="63">
        <f>I19*M4</f>
        <v>30.491999999999997</v>
      </c>
      <c r="K19" s="119">
        <f t="shared" si="1"/>
        <v>16.465679999999999</v>
      </c>
      <c r="L19" s="119"/>
      <c r="M19" s="24"/>
      <c r="N19" s="69"/>
      <c r="O19" s="69"/>
      <c r="P19" s="69"/>
      <c r="Q19" s="69"/>
    </row>
    <row r="20" spans="1:17" s="1" customFormat="1" ht="62.25" customHeight="1">
      <c r="A20" s="23" t="s">
        <v>39</v>
      </c>
      <c r="B20" s="21"/>
      <c r="C20" s="162" t="s">
        <v>73</v>
      </c>
      <c r="D20" s="162"/>
      <c r="E20" s="162"/>
      <c r="F20" s="162"/>
      <c r="G20" s="22" t="s">
        <v>17</v>
      </c>
      <c r="H20" s="63">
        <v>3.6</v>
      </c>
      <c r="I20" s="63">
        <v>17.600000000000001</v>
      </c>
      <c r="J20" s="63">
        <f>I20*M4</f>
        <v>21.295999999999999</v>
      </c>
      <c r="K20" s="119">
        <f t="shared" ref="K20" si="2">H20*J20</f>
        <v>76.665599999999998</v>
      </c>
      <c r="L20" s="119"/>
      <c r="M20" s="24"/>
      <c r="N20" s="69"/>
      <c r="O20" s="69"/>
      <c r="P20" s="69"/>
      <c r="Q20" s="69"/>
    </row>
    <row r="21" spans="1:17" s="1" customFormat="1" ht="47.25" customHeight="1">
      <c r="A21" s="23" t="s">
        <v>55</v>
      </c>
      <c r="B21" s="21" t="s">
        <v>81</v>
      </c>
      <c r="C21" s="162" t="s">
        <v>80</v>
      </c>
      <c r="D21" s="162"/>
      <c r="E21" s="162"/>
      <c r="F21" s="162"/>
      <c r="G21" s="22" t="s">
        <v>3</v>
      </c>
      <c r="H21" s="76">
        <v>1</v>
      </c>
      <c r="I21" s="63">
        <v>1358</v>
      </c>
      <c r="J21" s="63">
        <f>I21*M4</f>
        <v>1643.18</v>
      </c>
      <c r="K21" s="119">
        <f t="shared" ref="K21" si="3">H21*J21</f>
        <v>1643.18</v>
      </c>
      <c r="L21" s="119"/>
      <c r="M21" s="24"/>
      <c r="N21" s="69"/>
      <c r="O21" s="69"/>
      <c r="P21" s="69"/>
      <c r="Q21" s="69"/>
    </row>
    <row r="22" spans="1:17" s="1" customFormat="1" ht="16.5" customHeight="1">
      <c r="A22" s="188" t="s">
        <v>12</v>
      </c>
      <c r="B22" s="189"/>
      <c r="C22" s="189"/>
      <c r="D22" s="189"/>
      <c r="E22" s="189"/>
      <c r="F22" s="189"/>
      <c r="G22" s="189"/>
      <c r="H22" s="189"/>
      <c r="I22" s="190"/>
      <c r="J22" s="74"/>
      <c r="K22" s="191">
        <f>K17+K18+K19+K20+K21</f>
        <v>1795.0737200000001</v>
      </c>
      <c r="L22" s="191"/>
      <c r="M22" s="75">
        <f>K22/K23*100</f>
        <v>93.413057522564102</v>
      </c>
      <c r="N22" s="69"/>
      <c r="O22" s="31"/>
      <c r="P22" s="69"/>
      <c r="Q22" s="69"/>
    </row>
    <row r="23" spans="1:17" s="1" customFormat="1" ht="20.100000000000001" customHeight="1">
      <c r="A23" s="111" t="s">
        <v>102</v>
      </c>
      <c r="B23" s="112"/>
      <c r="C23" s="112"/>
      <c r="D23" s="112"/>
      <c r="E23" s="112"/>
      <c r="F23" s="112"/>
      <c r="G23" s="112"/>
      <c r="H23" s="112"/>
      <c r="I23" s="113"/>
      <c r="J23" s="64"/>
      <c r="K23" s="114">
        <f>K22+K14</f>
        <v>1921.65182</v>
      </c>
      <c r="L23" s="114"/>
      <c r="M23" s="50">
        <f>M14+M22</f>
        <v>100</v>
      </c>
      <c r="N23" s="69"/>
      <c r="O23" s="31"/>
      <c r="P23" s="69"/>
      <c r="Q23" s="69"/>
    </row>
    <row r="24" spans="1:17" ht="14.25" customHeight="1">
      <c r="A24" s="159" t="s">
        <v>47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1"/>
      <c r="N24" s="2"/>
      <c r="O24" s="8"/>
      <c r="P24" s="2"/>
      <c r="Q24" s="2"/>
    </row>
    <row r="25" spans="1:17" s="1" customFormat="1" ht="14.25" customHeight="1">
      <c r="A25" s="154" t="s">
        <v>42</v>
      </c>
      <c r="B25" s="155"/>
      <c r="C25" s="156"/>
      <c r="D25" s="157"/>
      <c r="E25" s="157"/>
      <c r="F25" s="157"/>
      <c r="G25" s="158"/>
      <c r="H25" s="133" t="s">
        <v>44</v>
      </c>
      <c r="I25" s="133"/>
      <c r="J25" s="133"/>
      <c r="K25" s="133"/>
      <c r="L25" s="134"/>
      <c r="M25" s="12" t="s">
        <v>41</v>
      </c>
      <c r="N25" s="69"/>
      <c r="O25" s="31"/>
      <c r="P25" s="69"/>
      <c r="Q25" s="69"/>
    </row>
    <row r="26" spans="1:17" s="1" customFormat="1" ht="14.25" customHeight="1" thickBot="1">
      <c r="A26" s="147">
        <v>43746</v>
      </c>
      <c r="B26" s="148"/>
      <c r="C26" s="149" t="s">
        <v>43</v>
      </c>
      <c r="D26" s="150"/>
      <c r="E26" s="150"/>
      <c r="F26" s="150"/>
      <c r="G26" s="151"/>
      <c r="H26" s="152" t="s">
        <v>45</v>
      </c>
      <c r="I26" s="152"/>
      <c r="J26" s="152"/>
      <c r="K26" s="152"/>
      <c r="L26" s="153"/>
      <c r="M26" s="13"/>
      <c r="N26" s="69"/>
      <c r="O26" s="31"/>
      <c r="P26" s="69"/>
      <c r="Q26" s="69"/>
    </row>
  </sheetData>
  <mergeCells count="42">
    <mergeCell ref="A26:B26"/>
    <mergeCell ref="C26:G26"/>
    <mergeCell ref="H26:L26"/>
    <mergeCell ref="C21:F21"/>
    <mergeCell ref="K21:L21"/>
    <mergeCell ref="A23:I23"/>
    <mergeCell ref="K23:L23"/>
    <mergeCell ref="A24:M24"/>
    <mergeCell ref="A25:B25"/>
    <mergeCell ref="C25:G25"/>
    <mergeCell ref="H25:L25"/>
    <mergeCell ref="C19:F19"/>
    <mergeCell ref="K19:L19"/>
    <mergeCell ref="C20:F20"/>
    <mergeCell ref="K20:L20"/>
    <mergeCell ref="A22:I22"/>
    <mergeCell ref="K22:L22"/>
    <mergeCell ref="A15:M15"/>
    <mergeCell ref="C16:L16"/>
    <mergeCell ref="C17:F17"/>
    <mergeCell ref="K17:L17"/>
    <mergeCell ref="C18:F18"/>
    <mergeCell ref="K18:L18"/>
    <mergeCell ref="C12:F12"/>
    <mergeCell ref="K12:L12"/>
    <mergeCell ref="C13:F13"/>
    <mergeCell ref="K13:L13"/>
    <mergeCell ref="A14:I14"/>
    <mergeCell ref="K14:L14"/>
    <mergeCell ref="A8:M8"/>
    <mergeCell ref="C9:L9"/>
    <mergeCell ref="C10:F10"/>
    <mergeCell ref="K10:L10"/>
    <mergeCell ref="C11:F11"/>
    <mergeCell ref="K11:L11"/>
    <mergeCell ref="C7:F7"/>
    <mergeCell ref="K7:L7"/>
    <mergeCell ref="A4:K4"/>
    <mergeCell ref="A5:B5"/>
    <mergeCell ref="C5:K5"/>
    <mergeCell ref="L5:M5"/>
    <mergeCell ref="A6:M6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2:Q25"/>
  <sheetViews>
    <sheetView topLeftCell="A7" zoomScale="90" zoomScaleNormal="90" workbookViewId="0">
      <selection activeCell="H17" sqref="H17"/>
    </sheetView>
  </sheetViews>
  <sheetFormatPr defaultRowHeight="15"/>
  <cols>
    <col min="1" max="1" width="6" customWidth="1"/>
    <col min="2" max="2" width="13.5703125" customWidth="1"/>
    <col min="6" max="6" width="22.42578125" customWidth="1"/>
    <col min="8" max="8" width="11.5703125" customWidth="1"/>
    <col min="11" max="11" width="7.140625" customWidth="1"/>
    <col min="12" max="12" width="4.140625" customWidth="1"/>
    <col min="13" max="13" width="12.42578125" customWidth="1"/>
  </cols>
  <sheetData>
    <row r="2" spans="1:17" ht="49.5" customHeight="1"/>
    <row r="3" spans="1:17" ht="20.25" customHeight="1">
      <c r="A3" s="126" t="s">
        <v>48</v>
      </c>
      <c r="B3" s="127"/>
      <c r="C3" s="127"/>
      <c r="D3" s="127"/>
      <c r="E3" s="127"/>
      <c r="F3" s="127"/>
      <c r="G3" s="127"/>
      <c r="H3" s="127"/>
      <c r="I3" s="127"/>
      <c r="J3" s="127"/>
      <c r="K3" s="128"/>
      <c r="L3" s="14" t="s">
        <v>46</v>
      </c>
      <c r="M3" s="40">
        <v>1.21</v>
      </c>
      <c r="N3" s="2"/>
      <c r="O3" s="2"/>
      <c r="P3" s="2"/>
      <c r="Q3" s="2"/>
    </row>
    <row r="4" spans="1:17" ht="22.5" customHeight="1">
      <c r="A4" s="144" t="s">
        <v>49</v>
      </c>
      <c r="B4" s="145"/>
      <c r="C4" s="129" t="s">
        <v>50</v>
      </c>
      <c r="D4" s="130"/>
      <c r="E4" s="130"/>
      <c r="F4" s="130"/>
      <c r="G4" s="130"/>
      <c r="H4" s="130"/>
      <c r="I4" s="130"/>
      <c r="J4" s="130"/>
      <c r="K4" s="131"/>
      <c r="L4" s="140">
        <f>K22</f>
        <v>1959.9725200000003</v>
      </c>
      <c r="M4" s="146"/>
      <c r="N4" s="2"/>
      <c r="O4" s="2"/>
      <c r="P4" s="2"/>
      <c r="Q4" s="2"/>
    </row>
    <row r="5" spans="1:17" ht="17.25" customHeight="1">
      <c r="A5" s="182" t="s">
        <v>112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4"/>
      <c r="N5" s="2"/>
      <c r="O5" s="2"/>
      <c r="P5" s="2"/>
      <c r="Q5" s="2"/>
    </row>
    <row r="6" spans="1:17" ht="47.25" customHeight="1">
      <c r="A6" s="70" t="s">
        <v>0</v>
      </c>
      <c r="B6" s="68" t="s">
        <v>1</v>
      </c>
      <c r="C6" s="124" t="s">
        <v>2</v>
      </c>
      <c r="D6" s="124"/>
      <c r="E6" s="124"/>
      <c r="F6" s="124"/>
      <c r="G6" s="68" t="s">
        <v>3</v>
      </c>
      <c r="H6" s="66" t="s">
        <v>4</v>
      </c>
      <c r="I6" s="65" t="s">
        <v>5</v>
      </c>
      <c r="J6" s="65" t="s">
        <v>25</v>
      </c>
      <c r="K6" s="125" t="s">
        <v>26</v>
      </c>
      <c r="L6" s="125"/>
      <c r="M6" s="67" t="s">
        <v>40</v>
      </c>
      <c r="N6" s="2"/>
      <c r="O6" s="2"/>
      <c r="P6" s="2"/>
      <c r="Q6" s="73" t="s">
        <v>70</v>
      </c>
    </row>
    <row r="7" spans="1:17" ht="16.5" customHeight="1">
      <c r="A7" s="207" t="s">
        <v>114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9"/>
      <c r="N7" s="2"/>
      <c r="O7" s="2"/>
      <c r="P7" s="2"/>
      <c r="Q7" s="2"/>
    </row>
    <row r="8" spans="1:17" s="1" customFormat="1" ht="15.75">
      <c r="A8" s="71" t="s">
        <v>6</v>
      </c>
      <c r="B8" s="21"/>
      <c r="C8" s="178" t="s">
        <v>66</v>
      </c>
      <c r="D8" s="179"/>
      <c r="E8" s="179"/>
      <c r="F8" s="179"/>
      <c r="G8" s="179"/>
      <c r="H8" s="179"/>
      <c r="I8" s="179"/>
      <c r="J8" s="179"/>
      <c r="K8" s="179"/>
      <c r="L8" s="180"/>
      <c r="M8" s="72"/>
      <c r="N8" s="69"/>
      <c r="O8" s="69"/>
      <c r="P8" s="69"/>
      <c r="Q8" s="69"/>
    </row>
    <row r="9" spans="1:17" s="1" customFormat="1" ht="20.100000000000001" customHeight="1">
      <c r="A9" s="23" t="s">
        <v>9</v>
      </c>
      <c r="B9" s="22" t="s">
        <v>35</v>
      </c>
      <c r="C9" s="181" t="s">
        <v>36</v>
      </c>
      <c r="D9" s="181"/>
      <c r="E9" s="181"/>
      <c r="F9" s="181"/>
      <c r="G9" s="22" t="s">
        <v>17</v>
      </c>
      <c r="H9" s="63">
        <v>1.5</v>
      </c>
      <c r="I9" s="63">
        <v>8.66</v>
      </c>
      <c r="J9" s="63">
        <f>I9*1.21</f>
        <v>10.4786</v>
      </c>
      <c r="K9" s="119">
        <f t="shared" ref="K9:K11" si="0">H9*J9</f>
        <v>15.7179</v>
      </c>
      <c r="L9" s="119"/>
      <c r="M9" s="24"/>
      <c r="N9" s="69"/>
      <c r="O9" s="69"/>
      <c r="P9" s="69"/>
      <c r="Q9" s="69"/>
    </row>
    <row r="10" spans="1:17" s="1" customFormat="1" ht="31.5" customHeight="1">
      <c r="A10" s="23" t="s">
        <v>10</v>
      </c>
      <c r="B10" s="22"/>
      <c r="C10" s="135" t="s">
        <v>137</v>
      </c>
      <c r="D10" s="135"/>
      <c r="E10" s="135"/>
      <c r="F10" s="135"/>
      <c r="G10" s="22" t="s">
        <v>15</v>
      </c>
      <c r="H10" s="63">
        <v>0.23</v>
      </c>
      <c r="I10" s="63">
        <v>32.200000000000003</v>
      </c>
      <c r="J10" s="63">
        <f>I10*M3</f>
        <v>38.962000000000003</v>
      </c>
      <c r="K10" s="119">
        <f t="shared" si="0"/>
        <v>8.9612600000000011</v>
      </c>
      <c r="L10" s="119"/>
      <c r="M10" s="24"/>
      <c r="N10" s="69"/>
      <c r="O10" s="69"/>
      <c r="P10" s="69"/>
      <c r="Q10" s="69"/>
    </row>
    <row r="11" spans="1:17" s="1" customFormat="1" ht="96.75" customHeight="1">
      <c r="A11" s="23" t="s">
        <v>11</v>
      </c>
      <c r="B11" s="22" t="s">
        <v>30</v>
      </c>
      <c r="C11" s="135" t="s">
        <v>69</v>
      </c>
      <c r="D11" s="135"/>
      <c r="E11" s="135"/>
      <c r="F11" s="135"/>
      <c r="G11" s="22" t="s">
        <v>15</v>
      </c>
      <c r="H11" s="63">
        <v>0.23</v>
      </c>
      <c r="I11" s="63">
        <v>25.2</v>
      </c>
      <c r="J11" s="63">
        <f>I11*M3</f>
        <v>30.491999999999997</v>
      </c>
      <c r="K11" s="119">
        <f t="shared" si="0"/>
        <v>7.0131600000000001</v>
      </c>
      <c r="L11" s="119"/>
      <c r="M11" s="24"/>
      <c r="N11" s="69"/>
      <c r="O11" s="69"/>
      <c r="P11" s="69"/>
      <c r="Q11" s="69"/>
    </row>
    <row r="12" spans="1:17" s="1" customFormat="1" ht="62.25" customHeight="1">
      <c r="A12" s="23" t="s">
        <v>39</v>
      </c>
      <c r="B12" s="21"/>
      <c r="C12" s="162" t="s">
        <v>73</v>
      </c>
      <c r="D12" s="162"/>
      <c r="E12" s="162"/>
      <c r="F12" s="162"/>
      <c r="G12" s="22" t="s">
        <v>17</v>
      </c>
      <c r="H12" s="63">
        <v>1.5</v>
      </c>
      <c r="I12" s="63">
        <v>17.600000000000001</v>
      </c>
      <c r="J12" s="63">
        <f>I12*M3</f>
        <v>21.295999999999999</v>
      </c>
      <c r="K12" s="119">
        <f>J12*H12</f>
        <v>31.943999999999999</v>
      </c>
      <c r="L12" s="119"/>
      <c r="M12" s="24"/>
      <c r="N12" s="69"/>
      <c r="O12" s="69"/>
      <c r="P12" s="69"/>
      <c r="Q12" s="69"/>
    </row>
    <row r="13" spans="1:17" s="1" customFormat="1" ht="16.5" customHeight="1">
      <c r="A13" s="188" t="s">
        <v>12</v>
      </c>
      <c r="B13" s="189"/>
      <c r="C13" s="189"/>
      <c r="D13" s="189"/>
      <c r="E13" s="189"/>
      <c r="F13" s="189"/>
      <c r="G13" s="189"/>
      <c r="H13" s="189"/>
      <c r="I13" s="190"/>
      <c r="J13" s="74"/>
      <c r="K13" s="191">
        <f>K9+K10+K11+K12</f>
        <v>63.636319999999998</v>
      </c>
      <c r="L13" s="191"/>
      <c r="M13" s="75">
        <f>K13/K22*100</f>
        <v>3.2467965418209026</v>
      </c>
      <c r="N13" s="69"/>
      <c r="O13" s="31"/>
      <c r="P13" s="69"/>
      <c r="Q13" s="69"/>
    </row>
    <row r="14" spans="1:17" ht="16.5" customHeight="1">
      <c r="A14" s="207" t="s">
        <v>113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9"/>
      <c r="N14" s="2"/>
      <c r="O14" s="2"/>
      <c r="P14" s="2"/>
      <c r="Q14" s="2"/>
    </row>
    <row r="15" spans="1:17" s="1" customFormat="1" ht="15.75">
      <c r="A15" s="71" t="s">
        <v>6</v>
      </c>
      <c r="B15" s="21"/>
      <c r="C15" s="178" t="s">
        <v>66</v>
      </c>
      <c r="D15" s="179"/>
      <c r="E15" s="179"/>
      <c r="F15" s="179"/>
      <c r="G15" s="179"/>
      <c r="H15" s="179"/>
      <c r="I15" s="179"/>
      <c r="J15" s="179"/>
      <c r="K15" s="179"/>
      <c r="L15" s="180"/>
      <c r="M15" s="72"/>
      <c r="N15" s="69"/>
      <c r="O15" s="69"/>
      <c r="P15" s="69"/>
      <c r="Q15" s="69"/>
    </row>
    <row r="16" spans="1:17" s="1" customFormat="1" ht="20.100000000000001" customHeight="1">
      <c r="A16" s="23" t="s">
        <v>9</v>
      </c>
      <c r="B16" s="22" t="s">
        <v>35</v>
      </c>
      <c r="C16" s="181" t="s">
        <v>36</v>
      </c>
      <c r="D16" s="181"/>
      <c r="E16" s="181"/>
      <c r="F16" s="181"/>
      <c r="G16" s="22" t="s">
        <v>17</v>
      </c>
      <c r="H16" s="63">
        <v>6</v>
      </c>
      <c r="I16" s="63">
        <v>8.66</v>
      </c>
      <c r="J16" s="63">
        <f>I16*1.21</f>
        <v>10.4786</v>
      </c>
      <c r="K16" s="119">
        <f t="shared" ref="K16:K18" si="1">H16*J16</f>
        <v>62.871600000000001</v>
      </c>
      <c r="L16" s="119"/>
      <c r="M16" s="24"/>
      <c r="N16" s="69"/>
      <c r="O16" s="69"/>
      <c r="P16" s="69"/>
      <c r="Q16" s="69"/>
    </row>
    <row r="17" spans="1:17" s="1" customFormat="1" ht="31.5" customHeight="1">
      <c r="A17" s="23" t="s">
        <v>10</v>
      </c>
      <c r="B17" s="22"/>
      <c r="C17" s="135" t="s">
        <v>137</v>
      </c>
      <c r="D17" s="135"/>
      <c r="E17" s="135"/>
      <c r="F17" s="135"/>
      <c r="G17" s="22" t="s">
        <v>15</v>
      </c>
      <c r="H17" s="63">
        <v>0.9</v>
      </c>
      <c r="I17" s="63">
        <v>32.200000000000003</v>
      </c>
      <c r="J17" s="63">
        <f>I17*M3</f>
        <v>38.962000000000003</v>
      </c>
      <c r="K17" s="119">
        <f t="shared" si="1"/>
        <v>35.065800000000003</v>
      </c>
      <c r="L17" s="119"/>
      <c r="M17" s="24"/>
      <c r="N17" s="69"/>
      <c r="O17" s="69"/>
      <c r="P17" s="69"/>
      <c r="Q17" s="69"/>
    </row>
    <row r="18" spans="1:17" s="1" customFormat="1" ht="96.75" customHeight="1">
      <c r="A18" s="23" t="s">
        <v>11</v>
      </c>
      <c r="B18" s="22" t="s">
        <v>30</v>
      </c>
      <c r="C18" s="135" t="s">
        <v>69</v>
      </c>
      <c r="D18" s="135"/>
      <c r="E18" s="135"/>
      <c r="F18" s="135"/>
      <c r="G18" s="22" t="s">
        <v>15</v>
      </c>
      <c r="H18" s="63">
        <v>0.9</v>
      </c>
      <c r="I18" s="63">
        <v>25.2</v>
      </c>
      <c r="J18" s="63">
        <f>I18*M3</f>
        <v>30.491999999999997</v>
      </c>
      <c r="K18" s="119">
        <f t="shared" si="1"/>
        <v>27.442799999999998</v>
      </c>
      <c r="L18" s="119"/>
      <c r="M18" s="24"/>
      <c r="N18" s="69"/>
      <c r="O18" s="69"/>
      <c r="P18" s="69"/>
      <c r="Q18" s="69"/>
    </row>
    <row r="19" spans="1:17" s="1" customFormat="1" ht="62.25" customHeight="1">
      <c r="A19" s="23" t="s">
        <v>39</v>
      </c>
      <c r="B19" s="21"/>
      <c r="C19" s="162" t="s">
        <v>73</v>
      </c>
      <c r="D19" s="162"/>
      <c r="E19" s="162"/>
      <c r="F19" s="162"/>
      <c r="G19" s="22" t="s">
        <v>17</v>
      </c>
      <c r="H19" s="63">
        <v>6</v>
      </c>
      <c r="I19" s="63">
        <v>17.600000000000001</v>
      </c>
      <c r="J19" s="63">
        <f>I19*M3</f>
        <v>21.295999999999999</v>
      </c>
      <c r="K19" s="119">
        <f>H19*J19</f>
        <v>127.776</v>
      </c>
      <c r="L19" s="119"/>
      <c r="M19" s="24"/>
      <c r="N19" s="69"/>
      <c r="O19" s="69"/>
      <c r="P19" s="69"/>
      <c r="Q19" s="69"/>
    </row>
    <row r="20" spans="1:17" s="1" customFormat="1" ht="47.25" customHeight="1">
      <c r="A20" s="23" t="s">
        <v>55</v>
      </c>
      <c r="B20" s="21" t="s">
        <v>81</v>
      </c>
      <c r="C20" s="162" t="s">
        <v>80</v>
      </c>
      <c r="D20" s="162"/>
      <c r="E20" s="162"/>
      <c r="F20" s="162"/>
      <c r="G20" s="22" t="s">
        <v>3</v>
      </c>
      <c r="H20" s="76">
        <v>1</v>
      </c>
      <c r="I20" s="63">
        <v>1358</v>
      </c>
      <c r="J20" s="63">
        <f>I20*M3</f>
        <v>1643.18</v>
      </c>
      <c r="K20" s="119">
        <f t="shared" ref="K20" si="2">H20*J20</f>
        <v>1643.18</v>
      </c>
      <c r="L20" s="119"/>
      <c r="M20" s="24"/>
      <c r="N20" s="69"/>
      <c r="O20" s="69"/>
      <c r="P20" s="69"/>
      <c r="Q20" s="69"/>
    </row>
    <row r="21" spans="1:17" s="1" customFormat="1" ht="16.5" customHeight="1">
      <c r="A21" s="188" t="s">
        <v>12</v>
      </c>
      <c r="B21" s="189"/>
      <c r="C21" s="189"/>
      <c r="D21" s="189"/>
      <c r="E21" s="189"/>
      <c r="F21" s="189"/>
      <c r="G21" s="189"/>
      <c r="H21" s="189"/>
      <c r="I21" s="190"/>
      <c r="J21" s="74"/>
      <c r="K21" s="191">
        <f>K16+K17+K18+K19+K20</f>
        <v>1896.3362000000002</v>
      </c>
      <c r="L21" s="191"/>
      <c r="M21" s="75">
        <f>K21/K22*100</f>
        <v>96.753203458179087</v>
      </c>
      <c r="N21" s="69"/>
      <c r="O21" s="31"/>
      <c r="P21" s="69"/>
      <c r="Q21" s="69"/>
    </row>
    <row r="22" spans="1:17" s="1" customFormat="1" ht="20.100000000000001" customHeight="1">
      <c r="A22" s="111" t="s">
        <v>102</v>
      </c>
      <c r="B22" s="112"/>
      <c r="C22" s="112"/>
      <c r="D22" s="112"/>
      <c r="E22" s="112"/>
      <c r="F22" s="112"/>
      <c r="G22" s="112"/>
      <c r="H22" s="112"/>
      <c r="I22" s="113"/>
      <c r="J22" s="64"/>
      <c r="K22" s="114">
        <f>K21+K13</f>
        <v>1959.9725200000003</v>
      </c>
      <c r="L22" s="114"/>
      <c r="M22" s="50">
        <f>M13+M21</f>
        <v>99.999999999999986</v>
      </c>
      <c r="N22" s="69"/>
      <c r="O22" s="31"/>
      <c r="P22" s="69"/>
      <c r="Q22" s="69"/>
    </row>
    <row r="23" spans="1:17" ht="14.25" customHeight="1">
      <c r="A23" s="159" t="s">
        <v>47</v>
      </c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1"/>
      <c r="N23" s="2"/>
      <c r="O23" s="8"/>
      <c r="P23" s="2"/>
      <c r="Q23" s="2"/>
    </row>
    <row r="24" spans="1:17" s="1" customFormat="1" ht="14.25" customHeight="1">
      <c r="A24" s="154" t="s">
        <v>42</v>
      </c>
      <c r="B24" s="155"/>
      <c r="C24" s="156"/>
      <c r="D24" s="157"/>
      <c r="E24" s="157"/>
      <c r="F24" s="157"/>
      <c r="G24" s="158"/>
      <c r="H24" s="133" t="s">
        <v>44</v>
      </c>
      <c r="I24" s="133"/>
      <c r="J24" s="133"/>
      <c r="K24" s="133"/>
      <c r="L24" s="134"/>
      <c r="M24" s="12" t="s">
        <v>41</v>
      </c>
      <c r="N24" s="69"/>
      <c r="O24" s="31"/>
      <c r="P24" s="69"/>
      <c r="Q24" s="69"/>
    </row>
    <row r="25" spans="1:17" s="1" customFormat="1" ht="14.25" customHeight="1" thickBot="1">
      <c r="A25" s="147">
        <v>43746</v>
      </c>
      <c r="B25" s="148"/>
      <c r="C25" s="149" t="s">
        <v>43</v>
      </c>
      <c r="D25" s="150"/>
      <c r="E25" s="150"/>
      <c r="F25" s="150"/>
      <c r="G25" s="151"/>
      <c r="H25" s="152" t="s">
        <v>45</v>
      </c>
      <c r="I25" s="152"/>
      <c r="J25" s="152"/>
      <c r="K25" s="152"/>
      <c r="L25" s="153"/>
      <c r="M25" s="13"/>
      <c r="N25" s="69"/>
      <c r="O25" s="31"/>
      <c r="P25" s="69"/>
      <c r="Q25" s="69"/>
    </row>
  </sheetData>
  <mergeCells count="42">
    <mergeCell ref="A25:B25"/>
    <mergeCell ref="C25:G25"/>
    <mergeCell ref="H25:L25"/>
    <mergeCell ref="A21:I21"/>
    <mergeCell ref="K21:L21"/>
    <mergeCell ref="A22:I22"/>
    <mergeCell ref="K22:L22"/>
    <mergeCell ref="A23:M23"/>
    <mergeCell ref="A24:B24"/>
    <mergeCell ref="C24:G24"/>
    <mergeCell ref="H24:L24"/>
    <mergeCell ref="C18:F18"/>
    <mergeCell ref="K18:L18"/>
    <mergeCell ref="C19:F19"/>
    <mergeCell ref="K19:L19"/>
    <mergeCell ref="C20:F20"/>
    <mergeCell ref="K20:L20"/>
    <mergeCell ref="A14:M14"/>
    <mergeCell ref="C15:L15"/>
    <mergeCell ref="C16:F16"/>
    <mergeCell ref="K16:L16"/>
    <mergeCell ref="C17:F17"/>
    <mergeCell ref="K17:L17"/>
    <mergeCell ref="C11:F11"/>
    <mergeCell ref="K11:L11"/>
    <mergeCell ref="C12:F12"/>
    <mergeCell ref="K12:L12"/>
    <mergeCell ref="A13:I13"/>
    <mergeCell ref="K13:L13"/>
    <mergeCell ref="A7:M7"/>
    <mergeCell ref="C8:L8"/>
    <mergeCell ref="C9:F9"/>
    <mergeCell ref="K9:L9"/>
    <mergeCell ref="C10:F10"/>
    <mergeCell ref="K10:L10"/>
    <mergeCell ref="C6:F6"/>
    <mergeCell ref="K6:L6"/>
    <mergeCell ref="A3:K3"/>
    <mergeCell ref="A4:B4"/>
    <mergeCell ref="C4:K4"/>
    <mergeCell ref="L4:M4"/>
    <mergeCell ref="A5:M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2:Q24"/>
  <sheetViews>
    <sheetView topLeftCell="A8" zoomScaleNormal="100" workbookViewId="0">
      <selection activeCell="K21" sqref="K21:L21"/>
    </sheetView>
  </sheetViews>
  <sheetFormatPr defaultRowHeight="15"/>
  <cols>
    <col min="1" max="1" width="6.140625" customWidth="1"/>
    <col min="2" max="2" width="13.7109375" customWidth="1"/>
    <col min="6" max="6" width="20.7109375" customWidth="1"/>
    <col min="8" max="8" width="12" customWidth="1"/>
    <col min="11" max="11" width="7.5703125" customWidth="1"/>
    <col min="12" max="12" width="3.85546875" customWidth="1"/>
    <col min="13" max="13" width="12.7109375" customWidth="1"/>
  </cols>
  <sheetData>
    <row r="2" spans="1:17" ht="49.5" customHeight="1"/>
    <row r="3" spans="1:17" ht="20.25" customHeight="1">
      <c r="A3" s="126" t="s">
        <v>48</v>
      </c>
      <c r="B3" s="127"/>
      <c r="C3" s="127"/>
      <c r="D3" s="127"/>
      <c r="E3" s="127"/>
      <c r="F3" s="127"/>
      <c r="G3" s="127"/>
      <c r="H3" s="127"/>
      <c r="I3" s="127"/>
      <c r="J3" s="127"/>
      <c r="K3" s="128"/>
      <c r="L3" s="14" t="s">
        <v>46</v>
      </c>
      <c r="M3" s="40">
        <v>1.21</v>
      </c>
      <c r="N3" s="2"/>
      <c r="O3" s="2"/>
      <c r="P3" s="2"/>
      <c r="Q3" s="2"/>
    </row>
    <row r="4" spans="1:17" ht="22.5" customHeight="1">
      <c r="A4" s="144" t="s">
        <v>49</v>
      </c>
      <c r="B4" s="145"/>
      <c r="C4" s="129" t="s">
        <v>50</v>
      </c>
      <c r="D4" s="130"/>
      <c r="E4" s="130"/>
      <c r="F4" s="130"/>
      <c r="G4" s="130"/>
      <c r="H4" s="130"/>
      <c r="I4" s="130"/>
      <c r="J4" s="130"/>
      <c r="K4" s="131"/>
      <c r="L4" s="140">
        <f>K21</f>
        <v>15189.372000000001</v>
      </c>
      <c r="M4" s="146"/>
      <c r="N4" s="2"/>
      <c r="O4" s="2"/>
      <c r="P4" s="2"/>
      <c r="Q4" s="2"/>
    </row>
    <row r="5" spans="1:17" ht="17.25" customHeight="1">
      <c r="A5" s="182" t="s">
        <v>115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4"/>
      <c r="N5" s="2"/>
      <c r="O5" s="2"/>
      <c r="P5" s="2"/>
      <c r="Q5" s="2"/>
    </row>
    <row r="6" spans="1:17" ht="47.25" customHeight="1">
      <c r="A6" s="70" t="s">
        <v>0</v>
      </c>
      <c r="B6" s="68" t="s">
        <v>1</v>
      </c>
      <c r="C6" s="124" t="s">
        <v>2</v>
      </c>
      <c r="D6" s="124"/>
      <c r="E6" s="124"/>
      <c r="F6" s="124"/>
      <c r="G6" s="68" t="s">
        <v>3</v>
      </c>
      <c r="H6" s="66" t="s">
        <v>4</v>
      </c>
      <c r="I6" s="65" t="s">
        <v>5</v>
      </c>
      <c r="J6" s="65" t="s">
        <v>25</v>
      </c>
      <c r="K6" s="125" t="s">
        <v>26</v>
      </c>
      <c r="L6" s="125"/>
      <c r="M6" s="67" t="s">
        <v>40</v>
      </c>
      <c r="N6" s="2"/>
      <c r="O6" s="2"/>
      <c r="P6" s="2"/>
      <c r="Q6" s="73" t="s">
        <v>70</v>
      </c>
    </row>
    <row r="7" spans="1:17" ht="16.5" customHeight="1">
      <c r="A7" s="207" t="s">
        <v>116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9"/>
      <c r="N7" s="2"/>
      <c r="O7" s="2"/>
      <c r="P7" s="2"/>
      <c r="Q7" s="2"/>
    </row>
    <row r="8" spans="1:17" s="1" customFormat="1" ht="15.75">
      <c r="A8" s="71" t="s">
        <v>6</v>
      </c>
      <c r="B8" s="21"/>
      <c r="C8" s="178" t="s">
        <v>66</v>
      </c>
      <c r="D8" s="179"/>
      <c r="E8" s="179"/>
      <c r="F8" s="179"/>
      <c r="G8" s="179"/>
      <c r="H8" s="179"/>
      <c r="I8" s="179"/>
      <c r="J8" s="179"/>
      <c r="K8" s="179"/>
      <c r="L8" s="180"/>
      <c r="M8" s="72"/>
      <c r="N8" s="69"/>
      <c r="O8" s="69"/>
      <c r="P8" s="69"/>
      <c r="Q8" s="69"/>
    </row>
    <row r="9" spans="1:17" s="1" customFormat="1" ht="20.100000000000001" customHeight="1">
      <c r="A9" s="23" t="s">
        <v>9</v>
      </c>
      <c r="B9" s="22" t="s">
        <v>35</v>
      </c>
      <c r="C9" s="181" t="s">
        <v>36</v>
      </c>
      <c r="D9" s="181"/>
      <c r="E9" s="181"/>
      <c r="F9" s="181"/>
      <c r="G9" s="22" t="s">
        <v>17</v>
      </c>
      <c r="H9" s="63">
        <v>150</v>
      </c>
      <c r="I9" s="63">
        <v>8.66</v>
      </c>
      <c r="J9" s="63">
        <f>I9*1.21</f>
        <v>10.4786</v>
      </c>
      <c r="K9" s="119">
        <f t="shared" ref="K9:K11" si="0">H9*J9</f>
        <v>1571.79</v>
      </c>
      <c r="L9" s="119"/>
      <c r="M9" s="24"/>
      <c r="N9" s="69"/>
      <c r="O9" s="69"/>
      <c r="P9" s="69"/>
      <c r="Q9" s="69"/>
    </row>
    <row r="10" spans="1:17" s="1" customFormat="1" ht="31.5" customHeight="1">
      <c r="A10" s="23" t="s">
        <v>10</v>
      </c>
      <c r="B10" s="22"/>
      <c r="C10" s="135" t="s">
        <v>137</v>
      </c>
      <c r="D10" s="135"/>
      <c r="E10" s="135"/>
      <c r="F10" s="135"/>
      <c r="G10" s="22" t="s">
        <v>15</v>
      </c>
      <c r="H10" s="63">
        <v>22.5</v>
      </c>
      <c r="I10" s="63">
        <v>32.200000000000003</v>
      </c>
      <c r="J10" s="63">
        <f>I10*M3</f>
        <v>38.962000000000003</v>
      </c>
      <c r="K10" s="119">
        <f t="shared" si="0"/>
        <v>876.6450000000001</v>
      </c>
      <c r="L10" s="119"/>
      <c r="M10" s="24"/>
      <c r="N10" s="69"/>
      <c r="O10" s="69"/>
      <c r="P10" s="69"/>
      <c r="Q10" s="69"/>
    </row>
    <row r="11" spans="1:17" s="1" customFormat="1" ht="96.75" customHeight="1">
      <c r="A11" s="23" t="s">
        <v>11</v>
      </c>
      <c r="B11" s="22" t="s">
        <v>30</v>
      </c>
      <c r="C11" s="135" t="s">
        <v>69</v>
      </c>
      <c r="D11" s="135"/>
      <c r="E11" s="135"/>
      <c r="F11" s="135"/>
      <c r="G11" s="22" t="s">
        <v>15</v>
      </c>
      <c r="H11" s="63">
        <v>22.5</v>
      </c>
      <c r="I11" s="63">
        <v>25.2</v>
      </c>
      <c r="J11" s="63">
        <f>I11*M3</f>
        <v>30.491999999999997</v>
      </c>
      <c r="K11" s="119">
        <f t="shared" si="0"/>
        <v>686.06999999999994</v>
      </c>
      <c r="L11" s="119"/>
      <c r="M11" s="24"/>
      <c r="N11" s="69"/>
      <c r="O11" s="69"/>
      <c r="P11" s="69"/>
      <c r="Q11" s="69"/>
    </row>
    <row r="12" spans="1:17" s="1" customFormat="1" ht="62.25" customHeight="1">
      <c r="A12" s="23" t="s">
        <v>39</v>
      </c>
      <c r="B12" s="21"/>
      <c r="C12" s="162" t="s">
        <v>73</v>
      </c>
      <c r="D12" s="162"/>
      <c r="E12" s="162"/>
      <c r="F12" s="162"/>
      <c r="G12" s="22" t="s">
        <v>17</v>
      </c>
      <c r="H12" s="63">
        <v>150</v>
      </c>
      <c r="I12" s="63">
        <v>17.600000000000001</v>
      </c>
      <c r="J12" s="63">
        <f>I12*M3</f>
        <v>21.295999999999999</v>
      </c>
      <c r="K12" s="119">
        <f>J12*H12</f>
        <v>3194.4</v>
      </c>
      <c r="L12" s="119"/>
      <c r="M12" s="24"/>
      <c r="N12" s="69"/>
      <c r="O12" s="69"/>
      <c r="P12" s="69"/>
      <c r="Q12" s="69"/>
    </row>
    <row r="13" spans="1:17" s="1" customFormat="1" ht="16.5" customHeight="1">
      <c r="A13" s="188" t="s">
        <v>12</v>
      </c>
      <c r="B13" s="189"/>
      <c r="C13" s="189"/>
      <c r="D13" s="189"/>
      <c r="E13" s="189"/>
      <c r="F13" s="189"/>
      <c r="G13" s="189"/>
      <c r="H13" s="189"/>
      <c r="I13" s="190"/>
      <c r="J13" s="74"/>
      <c r="K13" s="191">
        <f>K9+K10+K11+K12</f>
        <v>6328.9050000000007</v>
      </c>
      <c r="L13" s="191"/>
      <c r="M13" s="75">
        <f>K13/K21*100</f>
        <v>41.666666666666671</v>
      </c>
      <c r="N13" s="69"/>
      <c r="O13" s="31"/>
      <c r="P13" s="69"/>
      <c r="Q13" s="69"/>
    </row>
    <row r="14" spans="1:17" ht="16.5" customHeight="1">
      <c r="A14" s="207" t="s">
        <v>117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9"/>
      <c r="N14" s="2"/>
      <c r="O14" s="2"/>
      <c r="P14" s="2"/>
      <c r="Q14" s="2"/>
    </row>
    <row r="15" spans="1:17" s="1" customFormat="1" ht="15.75">
      <c r="A15" s="71" t="s">
        <v>6</v>
      </c>
      <c r="B15" s="21"/>
      <c r="C15" s="178" t="s">
        <v>66</v>
      </c>
      <c r="D15" s="179"/>
      <c r="E15" s="179"/>
      <c r="F15" s="179"/>
      <c r="G15" s="179"/>
      <c r="H15" s="179"/>
      <c r="I15" s="179"/>
      <c r="J15" s="179"/>
      <c r="K15" s="179"/>
      <c r="L15" s="180"/>
      <c r="M15" s="72"/>
      <c r="N15" s="69"/>
      <c r="O15" s="69"/>
      <c r="P15" s="69"/>
      <c r="Q15" s="69"/>
    </row>
    <row r="16" spans="1:17" s="1" customFormat="1" ht="20.100000000000001" customHeight="1">
      <c r="A16" s="23" t="s">
        <v>9</v>
      </c>
      <c r="B16" s="22" t="s">
        <v>35</v>
      </c>
      <c r="C16" s="181" t="s">
        <v>36</v>
      </c>
      <c r="D16" s="181"/>
      <c r="E16" s="181"/>
      <c r="F16" s="181"/>
      <c r="G16" s="22" t="s">
        <v>17</v>
      </c>
      <c r="H16" s="63">
        <v>210</v>
      </c>
      <c r="I16" s="63">
        <v>8.66</v>
      </c>
      <c r="J16" s="63">
        <f>I16*1.21</f>
        <v>10.4786</v>
      </c>
      <c r="K16" s="119">
        <f t="shared" ref="K16:K18" si="1">H16*J16</f>
        <v>2200.5059999999999</v>
      </c>
      <c r="L16" s="119"/>
      <c r="M16" s="24"/>
      <c r="N16" s="69"/>
      <c r="O16" s="69"/>
      <c r="P16" s="69"/>
      <c r="Q16" s="69"/>
    </row>
    <row r="17" spans="1:17" s="1" customFormat="1" ht="31.5" customHeight="1">
      <c r="A17" s="23" t="s">
        <v>10</v>
      </c>
      <c r="B17" s="22"/>
      <c r="C17" s="135" t="s">
        <v>137</v>
      </c>
      <c r="D17" s="135"/>
      <c r="E17" s="135"/>
      <c r="F17" s="135"/>
      <c r="G17" s="22" t="s">
        <v>15</v>
      </c>
      <c r="H17" s="63">
        <v>31.5</v>
      </c>
      <c r="I17" s="63">
        <v>32.200000000000003</v>
      </c>
      <c r="J17" s="63">
        <f>I17*M3</f>
        <v>38.962000000000003</v>
      </c>
      <c r="K17" s="119">
        <f t="shared" si="1"/>
        <v>1227.3030000000001</v>
      </c>
      <c r="L17" s="119"/>
      <c r="M17" s="24"/>
      <c r="N17" s="69"/>
      <c r="O17" s="69"/>
      <c r="P17" s="69"/>
      <c r="Q17" s="69"/>
    </row>
    <row r="18" spans="1:17" s="1" customFormat="1" ht="96.75" customHeight="1">
      <c r="A18" s="23" t="s">
        <v>11</v>
      </c>
      <c r="B18" s="22" t="s">
        <v>30</v>
      </c>
      <c r="C18" s="135" t="s">
        <v>69</v>
      </c>
      <c r="D18" s="135"/>
      <c r="E18" s="135"/>
      <c r="F18" s="135"/>
      <c r="G18" s="22" t="s">
        <v>15</v>
      </c>
      <c r="H18" s="63">
        <v>31.5</v>
      </c>
      <c r="I18" s="63">
        <v>25.2</v>
      </c>
      <c r="J18" s="63">
        <f>I18*M3</f>
        <v>30.491999999999997</v>
      </c>
      <c r="K18" s="119">
        <f t="shared" si="1"/>
        <v>960.49799999999993</v>
      </c>
      <c r="L18" s="119"/>
      <c r="M18" s="24"/>
      <c r="N18" s="69"/>
      <c r="O18" s="69"/>
      <c r="P18" s="69"/>
      <c r="Q18" s="69"/>
    </row>
    <row r="19" spans="1:17" s="1" customFormat="1" ht="62.25" customHeight="1">
      <c r="A19" s="23" t="s">
        <v>39</v>
      </c>
      <c r="B19" s="21"/>
      <c r="C19" s="162" t="s">
        <v>73</v>
      </c>
      <c r="D19" s="162"/>
      <c r="E19" s="162"/>
      <c r="F19" s="162"/>
      <c r="G19" s="22" t="s">
        <v>17</v>
      </c>
      <c r="H19" s="63">
        <v>210</v>
      </c>
      <c r="I19" s="63">
        <v>17.600000000000001</v>
      </c>
      <c r="J19" s="63">
        <f>I19*M3</f>
        <v>21.295999999999999</v>
      </c>
      <c r="K19" s="119">
        <f>J19*H19</f>
        <v>4472.16</v>
      </c>
      <c r="L19" s="119"/>
      <c r="M19" s="24"/>
      <c r="N19" s="69"/>
      <c r="O19" s="69"/>
      <c r="P19" s="69"/>
      <c r="Q19" s="69"/>
    </row>
    <row r="20" spans="1:17" s="1" customFormat="1" ht="16.5" customHeight="1">
      <c r="A20" s="188" t="s">
        <v>12</v>
      </c>
      <c r="B20" s="189"/>
      <c r="C20" s="189"/>
      <c r="D20" s="189"/>
      <c r="E20" s="189"/>
      <c r="F20" s="189"/>
      <c r="G20" s="189"/>
      <c r="H20" s="189"/>
      <c r="I20" s="190"/>
      <c r="J20" s="74"/>
      <c r="K20" s="191">
        <f>K16+K17+K18+K19</f>
        <v>8860.4670000000006</v>
      </c>
      <c r="L20" s="191"/>
      <c r="M20" s="75">
        <f>K20/K21*100</f>
        <v>58.333333333333336</v>
      </c>
      <c r="N20" s="69"/>
      <c r="O20" s="31"/>
      <c r="P20" s="69"/>
      <c r="Q20" s="69"/>
    </row>
    <row r="21" spans="1:17" s="1" customFormat="1" ht="20.100000000000001" customHeight="1">
      <c r="A21" s="111" t="s">
        <v>102</v>
      </c>
      <c r="B21" s="112"/>
      <c r="C21" s="112"/>
      <c r="D21" s="112"/>
      <c r="E21" s="112"/>
      <c r="F21" s="112"/>
      <c r="G21" s="112"/>
      <c r="H21" s="112"/>
      <c r="I21" s="113"/>
      <c r="J21" s="64"/>
      <c r="K21" s="114">
        <f>K20+K13</f>
        <v>15189.372000000001</v>
      </c>
      <c r="L21" s="114"/>
      <c r="M21" s="50">
        <f>M13+M20</f>
        <v>100</v>
      </c>
      <c r="N21" s="69"/>
      <c r="O21" s="31"/>
      <c r="P21" s="69"/>
      <c r="Q21" s="69"/>
    </row>
    <row r="22" spans="1:17" ht="14.25" customHeight="1">
      <c r="A22" s="159" t="s">
        <v>47</v>
      </c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1"/>
      <c r="N22" s="2"/>
      <c r="O22" s="8"/>
      <c r="P22" s="2"/>
      <c r="Q22" s="2"/>
    </row>
    <row r="23" spans="1:17" s="1" customFormat="1" ht="14.25" customHeight="1">
      <c r="A23" s="154" t="s">
        <v>42</v>
      </c>
      <c r="B23" s="155"/>
      <c r="C23" s="156"/>
      <c r="D23" s="157"/>
      <c r="E23" s="157"/>
      <c r="F23" s="157"/>
      <c r="G23" s="158"/>
      <c r="H23" s="133" t="s">
        <v>44</v>
      </c>
      <c r="I23" s="133"/>
      <c r="J23" s="133"/>
      <c r="K23" s="133"/>
      <c r="L23" s="134"/>
      <c r="M23" s="12" t="s">
        <v>41</v>
      </c>
      <c r="N23" s="69"/>
      <c r="O23" s="31"/>
      <c r="P23" s="69"/>
      <c r="Q23" s="69"/>
    </row>
    <row r="24" spans="1:17" s="1" customFormat="1" ht="14.25" customHeight="1" thickBot="1">
      <c r="A24" s="147">
        <v>43746</v>
      </c>
      <c r="B24" s="148"/>
      <c r="C24" s="149" t="s">
        <v>43</v>
      </c>
      <c r="D24" s="150"/>
      <c r="E24" s="150"/>
      <c r="F24" s="150"/>
      <c r="G24" s="151"/>
      <c r="H24" s="152" t="s">
        <v>45</v>
      </c>
      <c r="I24" s="152"/>
      <c r="J24" s="152"/>
      <c r="K24" s="152"/>
      <c r="L24" s="153"/>
      <c r="M24" s="13"/>
      <c r="N24" s="69"/>
      <c r="O24" s="31"/>
      <c r="P24" s="69"/>
      <c r="Q24" s="69"/>
    </row>
  </sheetData>
  <mergeCells count="40">
    <mergeCell ref="A24:B24"/>
    <mergeCell ref="C24:G24"/>
    <mergeCell ref="H24:L24"/>
    <mergeCell ref="A20:I20"/>
    <mergeCell ref="K20:L20"/>
    <mergeCell ref="A21:I21"/>
    <mergeCell ref="K21:L21"/>
    <mergeCell ref="A22:M22"/>
    <mergeCell ref="A23:B23"/>
    <mergeCell ref="C23:G23"/>
    <mergeCell ref="H23:L23"/>
    <mergeCell ref="C18:F18"/>
    <mergeCell ref="K18:L18"/>
    <mergeCell ref="C19:F19"/>
    <mergeCell ref="K19:L19"/>
    <mergeCell ref="A14:M14"/>
    <mergeCell ref="C15:L15"/>
    <mergeCell ref="C16:F16"/>
    <mergeCell ref="K16:L16"/>
    <mergeCell ref="C17:F17"/>
    <mergeCell ref="K17:L17"/>
    <mergeCell ref="C11:F11"/>
    <mergeCell ref="K11:L11"/>
    <mergeCell ref="C12:F12"/>
    <mergeCell ref="K12:L12"/>
    <mergeCell ref="A13:I13"/>
    <mergeCell ref="K13:L13"/>
    <mergeCell ref="A7:M7"/>
    <mergeCell ref="C8:L8"/>
    <mergeCell ref="C9:F9"/>
    <mergeCell ref="K9:L9"/>
    <mergeCell ref="C10:F10"/>
    <mergeCell ref="K10:L10"/>
    <mergeCell ref="C6:F6"/>
    <mergeCell ref="K6:L6"/>
    <mergeCell ref="A3:K3"/>
    <mergeCell ref="A4:B4"/>
    <mergeCell ref="C4:K4"/>
    <mergeCell ref="L4:M4"/>
    <mergeCell ref="A5:M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3:Q21"/>
  <sheetViews>
    <sheetView tabSelected="1" topLeftCell="A4" zoomScale="80" zoomScaleNormal="80" workbookViewId="0">
      <selection activeCell="C12" sqref="C12:F12"/>
    </sheetView>
  </sheetViews>
  <sheetFormatPr defaultRowHeight="15"/>
  <cols>
    <col min="1" max="1" width="6.7109375" customWidth="1"/>
    <col min="2" max="2" width="13.7109375" customWidth="1"/>
    <col min="6" max="6" width="23.28515625" customWidth="1"/>
    <col min="8" max="8" width="12.28515625" customWidth="1"/>
    <col min="11" max="11" width="5.7109375" customWidth="1"/>
    <col min="12" max="12" width="4.42578125" customWidth="1"/>
    <col min="13" max="13" width="11.5703125" customWidth="1"/>
  </cols>
  <sheetData>
    <row r="3" spans="1:17" ht="24.75" customHeight="1"/>
    <row r="4" spans="1:17" ht="17.25" customHeight="1">
      <c r="A4" s="126" t="s">
        <v>48</v>
      </c>
      <c r="B4" s="127"/>
      <c r="C4" s="127"/>
      <c r="D4" s="127"/>
      <c r="E4" s="127"/>
      <c r="F4" s="127"/>
      <c r="G4" s="127"/>
      <c r="H4" s="127"/>
      <c r="I4" s="127"/>
      <c r="J4" s="127"/>
      <c r="K4" s="128"/>
      <c r="L4" s="14" t="s">
        <v>46</v>
      </c>
      <c r="M4" s="40">
        <v>1.21</v>
      </c>
      <c r="N4" s="2"/>
      <c r="O4" s="2"/>
      <c r="P4" s="2"/>
      <c r="Q4" s="2"/>
    </row>
    <row r="5" spans="1:17" ht="22.5" customHeight="1">
      <c r="A5" s="144" t="s">
        <v>49</v>
      </c>
      <c r="B5" s="145"/>
      <c r="C5" s="129" t="s">
        <v>50</v>
      </c>
      <c r="D5" s="130"/>
      <c r="E5" s="130"/>
      <c r="F5" s="130"/>
      <c r="G5" s="130"/>
      <c r="H5" s="130"/>
      <c r="I5" s="130"/>
      <c r="J5" s="130"/>
      <c r="K5" s="131"/>
      <c r="L5" s="140">
        <f>K18</f>
        <v>2276.0704999999998</v>
      </c>
      <c r="M5" s="146"/>
      <c r="N5" s="2"/>
      <c r="O5" s="2"/>
      <c r="P5" s="2"/>
      <c r="Q5" s="2"/>
    </row>
    <row r="6" spans="1:17" ht="17.25" customHeight="1">
      <c r="A6" s="182" t="s">
        <v>99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4"/>
      <c r="N6" s="2"/>
      <c r="O6" s="2"/>
      <c r="P6" s="2"/>
      <c r="Q6" s="2"/>
    </row>
    <row r="7" spans="1:17" ht="47.25" customHeight="1">
      <c r="A7" s="70" t="s">
        <v>0</v>
      </c>
      <c r="B7" s="68" t="s">
        <v>1</v>
      </c>
      <c r="C7" s="124" t="s">
        <v>2</v>
      </c>
      <c r="D7" s="124"/>
      <c r="E7" s="124"/>
      <c r="F7" s="124"/>
      <c r="G7" s="68" t="s">
        <v>3</v>
      </c>
      <c r="H7" s="66" t="s">
        <v>4</v>
      </c>
      <c r="I7" s="65" t="s">
        <v>5</v>
      </c>
      <c r="J7" s="65" t="s">
        <v>25</v>
      </c>
      <c r="K7" s="125" t="s">
        <v>26</v>
      </c>
      <c r="L7" s="125"/>
      <c r="M7" s="67" t="s">
        <v>40</v>
      </c>
      <c r="N7" s="2"/>
      <c r="O7" s="2"/>
      <c r="P7" s="2"/>
      <c r="Q7" s="73" t="s">
        <v>70</v>
      </c>
    </row>
    <row r="8" spans="1:17" ht="16.5" customHeight="1">
      <c r="A8" s="207" t="s">
        <v>100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9"/>
      <c r="N8" s="2"/>
      <c r="O8" s="2"/>
      <c r="P8" s="2"/>
      <c r="Q8" s="2"/>
    </row>
    <row r="9" spans="1:17" s="1" customFormat="1" ht="15.75">
      <c r="A9" s="71" t="s">
        <v>6</v>
      </c>
      <c r="B9" s="21"/>
      <c r="C9" s="178" t="s">
        <v>66</v>
      </c>
      <c r="D9" s="179"/>
      <c r="E9" s="179"/>
      <c r="F9" s="179"/>
      <c r="G9" s="179"/>
      <c r="H9" s="179"/>
      <c r="I9" s="179"/>
      <c r="J9" s="179"/>
      <c r="K9" s="179"/>
      <c r="L9" s="180"/>
      <c r="M9" s="72"/>
      <c r="N9" s="69"/>
      <c r="O9" s="69"/>
      <c r="P9" s="69"/>
      <c r="Q9" s="69"/>
    </row>
    <row r="10" spans="1:17" s="1" customFormat="1" ht="20.100000000000001" customHeight="1">
      <c r="A10" s="23" t="s">
        <v>9</v>
      </c>
      <c r="B10" s="22" t="s">
        <v>35</v>
      </c>
      <c r="C10" s="181" t="s">
        <v>36</v>
      </c>
      <c r="D10" s="181"/>
      <c r="E10" s="181"/>
      <c r="F10" s="181"/>
      <c r="G10" s="22" t="s">
        <v>17</v>
      </c>
      <c r="H10" s="63">
        <v>15</v>
      </c>
      <c r="I10" s="63">
        <v>8.66</v>
      </c>
      <c r="J10" s="63">
        <f>I10*1.21</f>
        <v>10.4786</v>
      </c>
      <c r="K10" s="119">
        <f t="shared" ref="K10:K12" si="0">H10*J10</f>
        <v>157.179</v>
      </c>
      <c r="L10" s="119"/>
      <c r="M10" s="24"/>
      <c r="N10" s="69"/>
      <c r="O10" s="69"/>
      <c r="P10" s="69"/>
      <c r="Q10" s="69"/>
    </row>
    <row r="11" spans="1:17" s="1" customFormat="1" ht="31.5" customHeight="1">
      <c r="A11" s="23" t="s">
        <v>10</v>
      </c>
      <c r="B11" s="22"/>
      <c r="C11" s="135" t="s">
        <v>137</v>
      </c>
      <c r="D11" s="135"/>
      <c r="E11" s="135"/>
      <c r="F11" s="135"/>
      <c r="G11" s="22" t="s">
        <v>15</v>
      </c>
      <c r="H11" s="63">
        <v>2.25</v>
      </c>
      <c r="I11" s="63">
        <v>32.200000000000003</v>
      </c>
      <c r="J11" s="63">
        <f>I11*M4</f>
        <v>38.962000000000003</v>
      </c>
      <c r="K11" s="119">
        <f t="shared" si="0"/>
        <v>87.664500000000004</v>
      </c>
      <c r="L11" s="119"/>
      <c r="M11" s="24"/>
      <c r="N11" s="69"/>
      <c r="O11" s="69"/>
      <c r="P11" s="69"/>
      <c r="Q11" s="69"/>
    </row>
    <row r="12" spans="1:17" s="1" customFormat="1" ht="96.75" customHeight="1">
      <c r="A12" s="23" t="s">
        <v>11</v>
      </c>
      <c r="B12" s="22" t="s">
        <v>30</v>
      </c>
      <c r="C12" s="135" t="s">
        <v>69</v>
      </c>
      <c r="D12" s="135"/>
      <c r="E12" s="135"/>
      <c r="F12" s="135"/>
      <c r="G12" s="22" t="s">
        <v>15</v>
      </c>
      <c r="H12" s="63">
        <v>2.25</v>
      </c>
      <c r="I12" s="63">
        <v>25.2</v>
      </c>
      <c r="J12" s="63">
        <f>I12*M4</f>
        <v>30.491999999999997</v>
      </c>
      <c r="K12" s="119">
        <f t="shared" si="0"/>
        <v>68.606999999999999</v>
      </c>
      <c r="L12" s="119"/>
      <c r="M12" s="24"/>
      <c r="N12" s="69"/>
      <c r="O12" s="69"/>
      <c r="P12" s="69"/>
      <c r="Q12" s="69"/>
    </row>
    <row r="13" spans="1:17" s="1" customFormat="1" ht="62.25" customHeight="1">
      <c r="A13" s="23" t="s">
        <v>39</v>
      </c>
      <c r="B13" s="21"/>
      <c r="C13" s="162" t="s">
        <v>73</v>
      </c>
      <c r="D13" s="162"/>
      <c r="E13" s="162"/>
      <c r="F13" s="162"/>
      <c r="G13" s="22" t="s">
        <v>17</v>
      </c>
      <c r="H13" s="63">
        <v>15</v>
      </c>
      <c r="I13" s="63">
        <v>17.600000000000001</v>
      </c>
      <c r="J13" s="63">
        <f>I13*M4</f>
        <v>21.295999999999999</v>
      </c>
      <c r="K13" s="119">
        <f>J13*H13</f>
        <v>319.44</v>
      </c>
      <c r="L13" s="119"/>
      <c r="M13" s="24"/>
      <c r="N13" s="69"/>
      <c r="O13" s="69"/>
      <c r="P13" s="69"/>
      <c r="Q13" s="69"/>
    </row>
    <row r="14" spans="1:17" s="1" customFormat="1" ht="16.5" customHeight="1">
      <c r="A14" s="188" t="s">
        <v>12</v>
      </c>
      <c r="B14" s="189"/>
      <c r="C14" s="189"/>
      <c r="D14" s="189"/>
      <c r="E14" s="189"/>
      <c r="F14" s="189"/>
      <c r="G14" s="189"/>
      <c r="H14" s="189"/>
      <c r="I14" s="190"/>
      <c r="J14" s="74"/>
      <c r="K14" s="191">
        <f>K10+K11+K12+K13</f>
        <v>632.89049999999997</v>
      </c>
      <c r="L14" s="191"/>
      <c r="M14" s="75">
        <f>K14/K18*100</f>
        <v>27.806278408335771</v>
      </c>
      <c r="N14" s="69"/>
      <c r="O14" s="31"/>
      <c r="P14" s="69"/>
      <c r="Q14" s="69"/>
    </row>
    <row r="15" spans="1:17" ht="14.25" customHeight="1">
      <c r="A15" s="207" t="s">
        <v>103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9"/>
      <c r="N15" s="2"/>
      <c r="O15" s="2"/>
      <c r="P15" s="2"/>
      <c r="Q15" s="2"/>
    </row>
    <row r="16" spans="1:17" s="1" customFormat="1" ht="47.25" customHeight="1">
      <c r="A16" s="23" t="s">
        <v>55</v>
      </c>
      <c r="B16" s="21" t="s">
        <v>81</v>
      </c>
      <c r="C16" s="162" t="s">
        <v>80</v>
      </c>
      <c r="D16" s="162"/>
      <c r="E16" s="162"/>
      <c r="F16" s="162"/>
      <c r="G16" s="22" t="s">
        <v>3</v>
      </c>
      <c r="H16" s="76">
        <v>1</v>
      </c>
      <c r="I16" s="63">
        <v>1358</v>
      </c>
      <c r="J16" s="63">
        <f>I16*M4</f>
        <v>1643.18</v>
      </c>
      <c r="K16" s="119">
        <f t="shared" ref="K16" si="1">H16*J16</f>
        <v>1643.18</v>
      </c>
      <c r="L16" s="119"/>
      <c r="M16" s="24"/>
      <c r="N16" s="69"/>
      <c r="O16" s="69"/>
      <c r="P16" s="69"/>
      <c r="Q16" s="69"/>
    </row>
    <row r="17" spans="1:17" s="1" customFormat="1" ht="16.5" customHeight="1">
      <c r="A17" s="188" t="s">
        <v>12</v>
      </c>
      <c r="B17" s="189"/>
      <c r="C17" s="189"/>
      <c r="D17" s="189"/>
      <c r="E17" s="189"/>
      <c r="F17" s="189"/>
      <c r="G17" s="189"/>
      <c r="H17" s="189"/>
      <c r="I17" s="190"/>
      <c r="J17" s="74"/>
      <c r="K17" s="191">
        <f>K16</f>
        <v>1643.18</v>
      </c>
      <c r="L17" s="191"/>
      <c r="M17" s="75">
        <f>K17/K18*100</f>
        <v>72.193721591664243</v>
      </c>
      <c r="N17" s="69"/>
      <c r="O17" s="31"/>
      <c r="P17" s="69"/>
      <c r="Q17" s="69"/>
    </row>
    <row r="18" spans="1:17" s="1" customFormat="1" ht="20.100000000000001" customHeight="1">
      <c r="A18" s="111" t="s">
        <v>101</v>
      </c>
      <c r="B18" s="112"/>
      <c r="C18" s="112"/>
      <c r="D18" s="112"/>
      <c r="E18" s="112"/>
      <c r="F18" s="112"/>
      <c r="G18" s="112"/>
      <c r="H18" s="112"/>
      <c r="I18" s="113"/>
      <c r="J18" s="64"/>
      <c r="K18" s="114">
        <f>K14+K17</f>
        <v>2276.0704999999998</v>
      </c>
      <c r="L18" s="114"/>
      <c r="M18" s="50">
        <f>M14+M17</f>
        <v>100.00000000000001</v>
      </c>
      <c r="N18" s="69"/>
      <c r="O18" s="31"/>
      <c r="P18" s="69"/>
      <c r="Q18" s="69"/>
    </row>
    <row r="19" spans="1:17" ht="14.25" customHeight="1">
      <c r="A19" s="159" t="s">
        <v>47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1"/>
      <c r="N19" s="2"/>
      <c r="O19" s="8"/>
      <c r="P19" s="2"/>
      <c r="Q19" s="2"/>
    </row>
    <row r="20" spans="1:17" s="1" customFormat="1" ht="14.25" customHeight="1">
      <c r="A20" s="154" t="s">
        <v>42</v>
      </c>
      <c r="B20" s="155"/>
      <c r="C20" s="156"/>
      <c r="D20" s="157"/>
      <c r="E20" s="157"/>
      <c r="F20" s="157"/>
      <c r="G20" s="158"/>
      <c r="H20" s="133" t="s">
        <v>44</v>
      </c>
      <c r="I20" s="133"/>
      <c r="J20" s="133"/>
      <c r="K20" s="133"/>
      <c r="L20" s="134"/>
      <c r="M20" s="12" t="s">
        <v>41</v>
      </c>
      <c r="N20" s="69"/>
      <c r="O20" s="31"/>
      <c r="P20" s="69"/>
      <c r="Q20" s="69"/>
    </row>
    <row r="21" spans="1:17" s="1" customFormat="1" ht="14.25" customHeight="1" thickBot="1">
      <c r="A21" s="147">
        <v>43746</v>
      </c>
      <c r="B21" s="148"/>
      <c r="C21" s="149" t="s">
        <v>43</v>
      </c>
      <c r="D21" s="150"/>
      <c r="E21" s="150"/>
      <c r="F21" s="150"/>
      <c r="G21" s="151"/>
      <c r="H21" s="152" t="s">
        <v>45</v>
      </c>
      <c r="I21" s="152"/>
      <c r="J21" s="152"/>
      <c r="K21" s="152"/>
      <c r="L21" s="153"/>
      <c r="M21" s="13"/>
      <c r="N21" s="69"/>
      <c r="O21" s="31"/>
      <c r="P21" s="69"/>
      <c r="Q21" s="69"/>
    </row>
  </sheetData>
  <mergeCells count="33">
    <mergeCell ref="K13:L13"/>
    <mergeCell ref="A19:M19"/>
    <mergeCell ref="A20:B20"/>
    <mergeCell ref="C20:G20"/>
    <mergeCell ref="H20:L20"/>
    <mergeCell ref="A14:I14"/>
    <mergeCell ref="K14:L14"/>
    <mergeCell ref="C13:F13"/>
    <mergeCell ref="A21:B21"/>
    <mergeCell ref="C21:G21"/>
    <mergeCell ref="H21:L21"/>
    <mergeCell ref="A15:M15"/>
    <mergeCell ref="A17:I17"/>
    <mergeCell ref="K17:L17"/>
    <mergeCell ref="A18:I18"/>
    <mergeCell ref="K18:L18"/>
    <mergeCell ref="C16:F16"/>
    <mergeCell ref="K16:L16"/>
    <mergeCell ref="C12:F12"/>
    <mergeCell ref="K12:L12"/>
    <mergeCell ref="A8:M8"/>
    <mergeCell ref="C9:L9"/>
    <mergeCell ref="C10:F10"/>
    <mergeCell ref="K10:L10"/>
    <mergeCell ref="C11:F11"/>
    <mergeCell ref="K11:L11"/>
    <mergeCell ref="C7:F7"/>
    <mergeCell ref="K7:L7"/>
    <mergeCell ref="A4:K4"/>
    <mergeCell ref="A5:B5"/>
    <mergeCell ref="C5:K5"/>
    <mergeCell ref="L5:M5"/>
    <mergeCell ref="A6:M6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0"/>
  <sheetViews>
    <sheetView topLeftCell="A22" zoomScale="60" zoomScaleNormal="60" workbookViewId="0">
      <selection activeCell="J3" sqref="J3"/>
    </sheetView>
  </sheetViews>
  <sheetFormatPr defaultRowHeight="15"/>
  <cols>
    <col min="1" max="1" width="7.5703125" bestFit="1" customWidth="1"/>
    <col min="2" max="2" width="16.28515625" customWidth="1"/>
    <col min="3" max="3" width="40.5703125" customWidth="1"/>
    <col min="4" max="4" width="9.5703125" customWidth="1"/>
    <col min="5" max="5" width="10.140625" bestFit="1" customWidth="1"/>
    <col min="6" max="6" width="11.85546875" bestFit="1" customWidth="1"/>
    <col min="7" max="7" width="13.5703125" customWidth="1"/>
    <col min="8" max="8" width="15.5703125" customWidth="1"/>
    <col min="9" max="9" width="15.140625" bestFit="1" customWidth="1"/>
    <col min="10" max="10" width="16.85546875" customWidth="1"/>
    <col min="11" max="12" width="8.7109375" bestFit="1" customWidth="1"/>
    <col min="13" max="14" width="7.28515625" bestFit="1" customWidth="1"/>
    <col min="15" max="16" width="8.7109375" bestFit="1" customWidth="1"/>
    <col min="17" max="17" width="7.28515625" bestFit="1" customWidth="1"/>
    <col min="18" max="18" width="5.85546875" bestFit="1" customWidth="1"/>
    <col min="19" max="19" width="7.28515625" bestFit="1" customWidth="1"/>
    <col min="20" max="20" width="5.85546875" bestFit="1" customWidth="1"/>
    <col min="21" max="21" width="7.28515625" bestFit="1" customWidth="1"/>
    <col min="22" max="25" width="5.85546875" bestFit="1" customWidth="1"/>
    <col min="26" max="27" width="7.28515625" bestFit="1" customWidth="1"/>
    <col min="28" max="28" width="5.85546875" bestFit="1" customWidth="1"/>
    <col min="29" max="29" width="5.85546875" customWidth="1"/>
    <col min="30" max="30" width="8.7109375" bestFit="1" customWidth="1"/>
    <col min="31" max="31" width="7.28515625" bestFit="1" customWidth="1"/>
    <col min="32" max="32" width="5.85546875" bestFit="1" customWidth="1"/>
    <col min="33" max="35" width="7.28515625" bestFit="1" customWidth="1"/>
    <col min="36" max="38" width="5.85546875" bestFit="1" customWidth="1"/>
    <col min="39" max="39" width="7.28515625" bestFit="1" customWidth="1"/>
    <col min="40" max="42" width="5.85546875" bestFit="1" customWidth="1"/>
    <col min="43" max="43" width="7.28515625" bestFit="1" customWidth="1"/>
    <col min="44" max="44" width="7.28515625" customWidth="1"/>
    <col min="45" max="46" width="7.28515625" bestFit="1" customWidth="1"/>
    <col min="47" max="47" width="5.85546875" bestFit="1" customWidth="1"/>
    <col min="48" max="50" width="7.28515625" bestFit="1" customWidth="1"/>
    <col min="51" max="51" width="3" bestFit="1" customWidth="1"/>
  </cols>
  <sheetData>
    <row r="1" spans="1:14" ht="102" customHeight="1">
      <c r="A1" s="110"/>
      <c r="B1" s="110"/>
      <c r="C1" s="110"/>
      <c r="D1" s="110"/>
      <c r="E1" s="110"/>
      <c r="F1" s="110"/>
      <c r="G1" s="110"/>
      <c r="H1" s="110"/>
      <c r="I1" s="78"/>
      <c r="J1" s="85"/>
      <c r="K1" s="2"/>
      <c r="L1" s="2"/>
      <c r="M1" s="2"/>
      <c r="N1" s="2"/>
    </row>
    <row r="2" spans="1:14" ht="24.75" customHeight="1">
      <c r="A2" s="126" t="s">
        <v>48</v>
      </c>
      <c r="B2" s="127"/>
      <c r="C2" s="127"/>
      <c r="D2" s="127"/>
      <c r="E2" s="127"/>
      <c r="F2" s="127"/>
      <c r="G2" s="127"/>
      <c r="H2" s="128"/>
      <c r="I2" s="40">
        <v>1.21</v>
      </c>
      <c r="J2" s="95"/>
      <c r="K2" s="2"/>
      <c r="L2" s="2"/>
      <c r="M2" s="2"/>
      <c r="N2" s="2"/>
    </row>
    <row r="3" spans="1:14" ht="37.5" customHeight="1">
      <c r="A3" s="144" t="s">
        <v>49</v>
      </c>
      <c r="B3" s="145"/>
      <c r="C3" s="129" t="s">
        <v>150</v>
      </c>
      <c r="D3" s="130"/>
      <c r="E3" s="130"/>
      <c r="F3" s="130"/>
      <c r="G3" s="130"/>
      <c r="H3" s="131"/>
      <c r="I3" s="215">
        <f>H27</f>
        <v>64631.584658000007</v>
      </c>
      <c r="J3" s="96"/>
      <c r="K3" s="2"/>
      <c r="L3" s="2"/>
      <c r="M3" s="2"/>
      <c r="N3" s="2"/>
    </row>
    <row r="4" spans="1:14" ht="16.5" customHeight="1">
      <c r="A4" s="115" t="s">
        <v>151</v>
      </c>
      <c r="B4" s="116"/>
      <c r="C4" s="116"/>
      <c r="D4" s="116"/>
      <c r="E4" s="116"/>
      <c r="F4" s="116"/>
      <c r="G4" s="116"/>
      <c r="H4" s="116"/>
      <c r="I4" s="117"/>
      <c r="J4" s="97"/>
      <c r="K4" s="2"/>
      <c r="L4" s="2"/>
      <c r="M4" s="2"/>
      <c r="N4" s="2"/>
    </row>
    <row r="5" spans="1:14" ht="56.25" customHeight="1">
      <c r="A5" s="70" t="s">
        <v>0</v>
      </c>
      <c r="B5" s="68" t="s">
        <v>1</v>
      </c>
      <c r="C5" s="94" t="s">
        <v>2</v>
      </c>
      <c r="D5" s="68" t="s">
        <v>162</v>
      </c>
      <c r="E5" s="88" t="s">
        <v>161</v>
      </c>
      <c r="F5" s="87" t="s">
        <v>5</v>
      </c>
      <c r="G5" s="87" t="s">
        <v>25</v>
      </c>
      <c r="H5" s="213" t="s">
        <v>26</v>
      </c>
      <c r="I5" s="89" t="s">
        <v>163</v>
      </c>
      <c r="J5" s="96"/>
      <c r="K5" s="2"/>
      <c r="L5" s="2"/>
      <c r="M5" s="2"/>
      <c r="N5" s="2"/>
    </row>
    <row r="6" spans="1:14" ht="19.5" customHeight="1">
      <c r="A6" s="136" t="s">
        <v>152</v>
      </c>
      <c r="B6" s="137"/>
      <c r="C6" s="137"/>
      <c r="D6" s="137"/>
      <c r="E6" s="137"/>
      <c r="F6" s="137"/>
      <c r="G6" s="137"/>
      <c r="H6" s="137"/>
      <c r="I6" s="10"/>
      <c r="J6" s="107"/>
      <c r="K6" s="2"/>
      <c r="L6" s="2"/>
      <c r="M6" s="2"/>
      <c r="N6" s="2"/>
    </row>
    <row r="7" spans="1:14" ht="20.100000000000001" customHeight="1">
      <c r="A7" s="70" t="s">
        <v>6</v>
      </c>
      <c r="B7" s="4" t="s">
        <v>7</v>
      </c>
      <c r="C7" s="132" t="s">
        <v>8</v>
      </c>
      <c r="D7" s="133"/>
      <c r="E7" s="133"/>
      <c r="F7" s="133"/>
      <c r="G7" s="133"/>
      <c r="H7" s="133"/>
      <c r="I7" s="11"/>
      <c r="J7" s="98"/>
      <c r="K7" s="2"/>
      <c r="L7" s="2"/>
      <c r="M7" s="2"/>
      <c r="N7" s="2"/>
    </row>
    <row r="8" spans="1:14" ht="15.75" customHeight="1">
      <c r="A8" s="23" t="s">
        <v>9</v>
      </c>
      <c r="B8" s="5" t="s">
        <v>38</v>
      </c>
      <c r="C8" s="92" t="s">
        <v>51</v>
      </c>
      <c r="D8" s="6" t="s">
        <v>17</v>
      </c>
      <c r="E8" s="79">
        <v>8</v>
      </c>
      <c r="F8" s="79">
        <v>220</v>
      </c>
      <c r="G8" s="210">
        <f>F8*I2</f>
        <v>266.2</v>
      </c>
      <c r="H8" s="214">
        <f>E8*G8</f>
        <v>2129.6</v>
      </c>
      <c r="I8" s="24"/>
      <c r="J8" s="99"/>
      <c r="K8" s="2"/>
      <c r="L8" s="2"/>
      <c r="M8" s="2"/>
      <c r="N8" s="2"/>
    </row>
    <row r="9" spans="1:14" s="1" customFormat="1" ht="20.100000000000001" customHeight="1">
      <c r="A9" s="139" t="s">
        <v>12</v>
      </c>
      <c r="B9" s="133"/>
      <c r="C9" s="133"/>
      <c r="D9" s="133"/>
      <c r="E9" s="133"/>
      <c r="F9" s="133"/>
      <c r="G9" s="134"/>
      <c r="H9" s="212">
        <f>H8</f>
        <v>2129.6</v>
      </c>
      <c r="I9" s="80">
        <f>H9/I3*100</f>
        <v>3.2949834222212608</v>
      </c>
      <c r="J9" s="96"/>
      <c r="K9" s="69"/>
      <c r="L9" s="31"/>
      <c r="M9" s="69"/>
      <c r="N9" s="69"/>
    </row>
    <row r="10" spans="1:14" s="45" customFormat="1" ht="20.100000000000001" customHeight="1">
      <c r="A10" s="41" t="s">
        <v>13</v>
      </c>
      <c r="B10" s="42"/>
      <c r="C10" s="141" t="s">
        <v>54</v>
      </c>
      <c r="D10" s="142"/>
      <c r="E10" s="142"/>
      <c r="F10" s="142"/>
      <c r="G10" s="142"/>
      <c r="H10" s="142"/>
      <c r="I10" s="43"/>
      <c r="J10" s="100"/>
      <c r="K10" s="44"/>
      <c r="L10" s="44"/>
      <c r="M10" s="44"/>
      <c r="N10" s="44"/>
    </row>
    <row r="11" spans="1:14" s="1" customFormat="1" ht="15.75" customHeight="1">
      <c r="A11" s="23" t="s">
        <v>14</v>
      </c>
      <c r="B11" s="108" t="s">
        <v>35</v>
      </c>
      <c r="C11" s="91" t="s">
        <v>36</v>
      </c>
      <c r="D11" s="22" t="s">
        <v>17</v>
      </c>
      <c r="E11" s="83">
        <v>668</v>
      </c>
      <c r="F11" s="79">
        <v>8.66</v>
      </c>
      <c r="G11" s="210">
        <f>F11*I2</f>
        <v>10.4786</v>
      </c>
      <c r="H11" s="214">
        <f t="shared" ref="H11:H15" si="0">E11*G11</f>
        <v>6999.7048000000004</v>
      </c>
      <c r="I11" s="24"/>
      <c r="J11" s="99"/>
      <c r="K11" s="69"/>
      <c r="L11" s="69"/>
      <c r="M11" s="69"/>
      <c r="N11" s="69"/>
    </row>
    <row r="12" spans="1:14" s="1" customFormat="1" ht="85.5" customHeight="1">
      <c r="A12" s="23" t="s">
        <v>16</v>
      </c>
      <c r="B12" s="108" t="s">
        <v>30</v>
      </c>
      <c r="C12" s="92" t="s">
        <v>53</v>
      </c>
      <c r="D12" s="22" t="s">
        <v>15</v>
      </c>
      <c r="E12" s="83">
        <v>122.33</v>
      </c>
      <c r="F12" s="79">
        <v>25.2</v>
      </c>
      <c r="G12" s="210">
        <f>F12*I2</f>
        <v>30.491999999999997</v>
      </c>
      <c r="H12" s="214">
        <f t="shared" si="0"/>
        <v>3730.0863599999998</v>
      </c>
      <c r="I12" s="24"/>
      <c r="J12" s="99"/>
      <c r="K12" s="69"/>
      <c r="L12" s="69"/>
      <c r="M12" s="69"/>
      <c r="N12" s="69"/>
    </row>
    <row r="13" spans="1:14" s="1" customFormat="1" ht="85.5" customHeight="1">
      <c r="A13" s="23" t="s">
        <v>37</v>
      </c>
      <c r="B13" s="109" t="s">
        <v>29</v>
      </c>
      <c r="C13" s="90" t="s">
        <v>28</v>
      </c>
      <c r="D13" s="22" t="s">
        <v>17</v>
      </c>
      <c r="E13" s="83">
        <v>201.5</v>
      </c>
      <c r="F13" s="79">
        <v>5.29</v>
      </c>
      <c r="G13" s="210">
        <f>F13*I2</f>
        <v>6.4009</v>
      </c>
      <c r="H13" s="214">
        <f t="shared" si="0"/>
        <v>1289.78135</v>
      </c>
      <c r="I13" s="24"/>
      <c r="J13" s="99"/>
      <c r="K13" s="69"/>
      <c r="L13" s="69"/>
      <c r="M13" s="69"/>
      <c r="N13" s="69"/>
    </row>
    <row r="14" spans="1:14" s="1" customFormat="1" ht="95.25" customHeight="1">
      <c r="A14" s="23" t="s">
        <v>78</v>
      </c>
      <c r="B14" s="109" t="s">
        <v>31</v>
      </c>
      <c r="C14" s="90" t="s">
        <v>32</v>
      </c>
      <c r="D14" s="22" t="s">
        <v>17</v>
      </c>
      <c r="E14" s="83">
        <v>359.16</v>
      </c>
      <c r="F14" s="79">
        <v>1.1000000000000001</v>
      </c>
      <c r="G14" s="210">
        <f>F14*I2</f>
        <v>1.331</v>
      </c>
      <c r="H14" s="214">
        <f t="shared" si="0"/>
        <v>478.04196000000002</v>
      </c>
      <c r="I14" s="24"/>
      <c r="J14" s="99"/>
      <c r="K14" s="69"/>
      <c r="L14" s="69"/>
      <c r="M14" s="69"/>
      <c r="N14" s="69"/>
    </row>
    <row r="15" spans="1:14" s="1" customFormat="1" ht="156.75" customHeight="1">
      <c r="A15" s="23" t="s">
        <v>154</v>
      </c>
      <c r="B15" s="109" t="s">
        <v>33</v>
      </c>
      <c r="C15" s="91" t="s">
        <v>34</v>
      </c>
      <c r="D15" s="22" t="s">
        <v>15</v>
      </c>
      <c r="E15" s="83">
        <v>20.58</v>
      </c>
      <c r="F15" s="79">
        <v>589.03</v>
      </c>
      <c r="G15" s="210">
        <f>F15*I2</f>
        <v>712.72629999999992</v>
      </c>
      <c r="H15" s="214">
        <f t="shared" si="0"/>
        <v>14667.907253999998</v>
      </c>
      <c r="I15" s="24"/>
      <c r="J15" s="99"/>
      <c r="K15" s="69"/>
      <c r="L15" s="69"/>
      <c r="M15" s="69"/>
      <c r="N15" s="69"/>
    </row>
    <row r="16" spans="1:14" s="1" customFormat="1" ht="20.100000000000001" customHeight="1">
      <c r="A16" s="163" t="s">
        <v>12</v>
      </c>
      <c r="B16" s="164"/>
      <c r="C16" s="164"/>
      <c r="D16" s="164"/>
      <c r="E16" s="164"/>
      <c r="F16" s="164"/>
      <c r="G16" s="165"/>
      <c r="H16" s="93">
        <f>H11+H12+H13+H14+H15</f>
        <v>27165.521723999998</v>
      </c>
      <c r="I16" s="25">
        <f>H16/I3*100</f>
        <v>42.031340973221035</v>
      </c>
      <c r="J16" s="99"/>
      <c r="K16" s="69"/>
      <c r="L16" s="31"/>
      <c r="M16" s="69"/>
      <c r="N16" s="69"/>
    </row>
    <row r="17" spans="1:14" s="45" customFormat="1" ht="20.100000000000001" customHeight="1">
      <c r="A17" s="41" t="s">
        <v>18</v>
      </c>
      <c r="B17" s="42"/>
      <c r="C17" s="141" t="s">
        <v>153</v>
      </c>
      <c r="D17" s="142"/>
      <c r="E17" s="142"/>
      <c r="F17" s="142"/>
      <c r="G17" s="142"/>
      <c r="H17" s="142"/>
      <c r="I17" s="43"/>
      <c r="J17" s="99"/>
      <c r="K17" s="44"/>
      <c r="L17" s="44"/>
      <c r="M17" s="44"/>
      <c r="N17" s="44"/>
    </row>
    <row r="18" spans="1:14" s="1" customFormat="1" ht="83.25" customHeight="1">
      <c r="A18" s="22" t="s">
        <v>155</v>
      </c>
      <c r="B18" s="108" t="s">
        <v>22</v>
      </c>
      <c r="C18" s="90" t="s">
        <v>23</v>
      </c>
      <c r="D18" s="22" t="s">
        <v>17</v>
      </c>
      <c r="E18" s="83">
        <v>5.82</v>
      </c>
      <c r="F18" s="79">
        <v>52</v>
      </c>
      <c r="G18" s="210">
        <f>F18*I2</f>
        <v>62.92</v>
      </c>
      <c r="H18" s="214">
        <f t="shared" ref="H18:H20" si="1">E18*G18</f>
        <v>366.19440000000003</v>
      </c>
      <c r="I18" s="79"/>
      <c r="J18" s="99"/>
      <c r="K18" s="69"/>
      <c r="L18" s="69"/>
      <c r="M18" s="69"/>
      <c r="N18" s="69"/>
    </row>
    <row r="19" spans="1:14" s="1" customFormat="1" ht="59.25" customHeight="1">
      <c r="A19" s="22" t="s">
        <v>156</v>
      </c>
      <c r="B19" s="109" t="s">
        <v>21</v>
      </c>
      <c r="C19" s="92" t="s">
        <v>20</v>
      </c>
      <c r="D19" s="22" t="s">
        <v>19</v>
      </c>
      <c r="E19" s="211">
        <v>197.18</v>
      </c>
      <c r="F19" s="79">
        <v>7.41</v>
      </c>
      <c r="G19" s="210">
        <v>8.9700000000000006</v>
      </c>
      <c r="H19" s="214">
        <f t="shared" si="1"/>
        <v>1768.7046000000003</v>
      </c>
      <c r="I19" s="79"/>
      <c r="J19" s="99"/>
      <c r="K19" s="69"/>
      <c r="L19" s="69"/>
      <c r="M19" s="69"/>
      <c r="N19" s="69"/>
    </row>
    <row r="20" spans="1:14" s="1" customFormat="1" ht="90" customHeight="1">
      <c r="A20" s="22" t="s">
        <v>157</v>
      </c>
      <c r="B20" s="108" t="s">
        <v>24</v>
      </c>
      <c r="C20" s="90" t="s">
        <v>27</v>
      </c>
      <c r="D20" s="22" t="s">
        <v>15</v>
      </c>
      <c r="E20" s="83">
        <v>1.34</v>
      </c>
      <c r="F20" s="79">
        <v>347.81</v>
      </c>
      <c r="G20" s="210">
        <f>F20*I2</f>
        <v>420.8501</v>
      </c>
      <c r="H20" s="214">
        <f t="shared" si="1"/>
        <v>563.93913400000008</v>
      </c>
      <c r="I20" s="79"/>
      <c r="J20" s="99"/>
      <c r="K20" s="69"/>
      <c r="L20" s="69"/>
      <c r="M20" s="69"/>
      <c r="N20" s="69"/>
    </row>
    <row r="21" spans="1:14" s="1" customFormat="1" ht="20.100000000000001" customHeight="1">
      <c r="A21" s="163" t="s">
        <v>12</v>
      </c>
      <c r="B21" s="164"/>
      <c r="C21" s="164"/>
      <c r="D21" s="164"/>
      <c r="E21" s="164"/>
      <c r="F21" s="165"/>
      <c r="G21" s="82"/>
      <c r="H21" s="93">
        <f>H18+H19+H20</f>
        <v>2698.8381340000005</v>
      </c>
      <c r="I21" s="25">
        <f>H21/I3*100</f>
        <v>4.1757263856069509</v>
      </c>
      <c r="J21" s="99"/>
      <c r="K21" s="69"/>
      <c r="L21" s="31"/>
      <c r="M21" s="69"/>
      <c r="N21" s="69"/>
    </row>
    <row r="22" spans="1:14" s="1" customFormat="1" ht="15.75">
      <c r="A22" s="71" t="s">
        <v>138</v>
      </c>
      <c r="B22" s="21"/>
      <c r="C22" s="178" t="s">
        <v>66</v>
      </c>
      <c r="D22" s="179"/>
      <c r="E22" s="179"/>
      <c r="F22" s="179"/>
      <c r="G22" s="179"/>
      <c r="H22" s="179"/>
      <c r="I22" s="72"/>
      <c r="J22" s="99"/>
      <c r="K22" s="69"/>
      <c r="L22" s="69"/>
      <c r="M22" s="69"/>
      <c r="N22" s="69"/>
    </row>
    <row r="23" spans="1:14" s="1" customFormat="1" ht="67.5" customHeight="1">
      <c r="A23" s="23" t="s">
        <v>158</v>
      </c>
      <c r="B23" s="108" t="s">
        <v>65</v>
      </c>
      <c r="C23" s="92" t="s">
        <v>120</v>
      </c>
      <c r="D23" s="22" t="s">
        <v>17</v>
      </c>
      <c r="E23" s="81">
        <v>164.63</v>
      </c>
      <c r="F23" s="81">
        <v>32.200000000000003</v>
      </c>
      <c r="G23" s="210">
        <v>38.96</v>
      </c>
      <c r="H23" s="214">
        <f>E23*G23</f>
        <v>6413.9848000000002</v>
      </c>
      <c r="I23" s="24"/>
      <c r="J23" s="99"/>
      <c r="K23" s="69"/>
      <c r="L23" s="69"/>
      <c r="M23" s="69"/>
      <c r="N23" s="69"/>
    </row>
    <row r="24" spans="1:14" s="1" customFormat="1" ht="87.75" customHeight="1">
      <c r="A24" s="23" t="s">
        <v>159</v>
      </c>
      <c r="B24" s="109"/>
      <c r="C24" s="90" t="s">
        <v>73</v>
      </c>
      <c r="D24" s="22" t="s">
        <v>17</v>
      </c>
      <c r="E24" s="81">
        <v>614</v>
      </c>
      <c r="F24" s="81">
        <v>17.600000000000001</v>
      </c>
      <c r="G24" s="210">
        <v>21.3</v>
      </c>
      <c r="H24" s="214">
        <f t="shared" ref="H24:H25" si="2">E24*G24</f>
        <v>13078.2</v>
      </c>
      <c r="I24" s="24"/>
      <c r="J24" s="99"/>
      <c r="K24" s="69"/>
      <c r="L24" s="69"/>
      <c r="M24" s="69"/>
      <c r="N24" s="69"/>
    </row>
    <row r="25" spans="1:14" s="1" customFormat="1" ht="90" customHeight="1">
      <c r="A25" s="23" t="s">
        <v>160</v>
      </c>
      <c r="B25" s="109" t="s">
        <v>81</v>
      </c>
      <c r="C25" s="90" t="s">
        <v>80</v>
      </c>
      <c r="D25" s="22" t="s">
        <v>3</v>
      </c>
      <c r="E25" s="86">
        <v>8</v>
      </c>
      <c r="F25" s="81">
        <v>1358</v>
      </c>
      <c r="G25" s="210">
        <v>1643.18</v>
      </c>
      <c r="H25" s="214">
        <f t="shared" si="2"/>
        <v>13145.44</v>
      </c>
      <c r="I25" s="24"/>
      <c r="J25" s="99"/>
      <c r="K25" s="69"/>
      <c r="L25" s="69"/>
      <c r="M25" s="69"/>
      <c r="N25" s="69"/>
    </row>
    <row r="26" spans="1:14" s="1" customFormat="1" ht="20.100000000000001" customHeight="1">
      <c r="A26" s="163" t="s">
        <v>12</v>
      </c>
      <c r="B26" s="164"/>
      <c r="C26" s="164"/>
      <c r="D26" s="164"/>
      <c r="E26" s="164"/>
      <c r="F26" s="164"/>
      <c r="G26" s="165"/>
      <c r="H26" s="93">
        <f>H23+H24+H25</f>
        <v>32637.624800000005</v>
      </c>
      <c r="I26" s="25">
        <f>H26/I3*100</f>
        <v>50.497949218950744</v>
      </c>
      <c r="J26" s="101"/>
      <c r="K26" s="69"/>
      <c r="L26" s="31"/>
      <c r="M26" s="69"/>
      <c r="N26" s="69"/>
    </row>
    <row r="27" spans="1:14" s="1" customFormat="1" ht="20.100000000000001" customHeight="1">
      <c r="A27" s="163" t="s">
        <v>164</v>
      </c>
      <c r="B27" s="164"/>
      <c r="C27" s="164"/>
      <c r="D27" s="164"/>
      <c r="E27" s="164"/>
      <c r="F27" s="164"/>
      <c r="G27" s="164"/>
      <c r="H27" s="106">
        <f>H9+H16+H21+H26</f>
        <v>64631.584658000007</v>
      </c>
      <c r="I27" s="105">
        <f>I26+I21+I16+I9</f>
        <v>100</v>
      </c>
      <c r="J27" s="101"/>
      <c r="K27" s="69"/>
      <c r="L27" s="31"/>
      <c r="M27" s="69"/>
      <c r="N27" s="69"/>
    </row>
    <row r="28" spans="1:14" ht="27.75" customHeight="1">
      <c r="A28" s="159" t="s">
        <v>47</v>
      </c>
      <c r="B28" s="160"/>
      <c r="C28" s="160"/>
      <c r="D28" s="160"/>
      <c r="E28" s="160"/>
      <c r="F28" s="160"/>
      <c r="G28" s="160"/>
      <c r="H28" s="160"/>
      <c r="I28" s="161"/>
      <c r="J28" s="102"/>
      <c r="K28" s="2"/>
      <c r="L28" s="8"/>
      <c r="M28" s="2"/>
      <c r="N28" s="2"/>
    </row>
    <row r="29" spans="1:14" s="1" customFormat="1" ht="17.25" customHeight="1">
      <c r="A29" s="154" t="s">
        <v>42</v>
      </c>
      <c r="B29" s="155"/>
      <c r="C29" s="156"/>
      <c r="D29" s="158"/>
      <c r="E29" s="133" t="s">
        <v>44</v>
      </c>
      <c r="F29" s="133"/>
      <c r="G29" s="133"/>
      <c r="H29" s="133"/>
      <c r="I29" s="12" t="s">
        <v>41</v>
      </c>
      <c r="J29" s="103"/>
      <c r="K29" s="69"/>
      <c r="L29" s="31"/>
      <c r="M29" s="69"/>
      <c r="N29" s="69"/>
    </row>
    <row r="30" spans="1:14" s="1" customFormat="1" ht="39" customHeight="1" thickBot="1">
      <c r="A30" s="147">
        <v>43746</v>
      </c>
      <c r="B30" s="148"/>
      <c r="C30" s="176" t="s">
        <v>43</v>
      </c>
      <c r="D30" s="177"/>
      <c r="E30" s="152" t="s">
        <v>45</v>
      </c>
      <c r="F30" s="152"/>
      <c r="G30" s="152"/>
      <c r="H30" s="152"/>
      <c r="I30" s="13"/>
      <c r="J30" s="104"/>
      <c r="K30" s="69"/>
      <c r="L30" s="31"/>
      <c r="M30" s="69"/>
      <c r="N30" s="69"/>
    </row>
  </sheetData>
  <mergeCells count="22">
    <mergeCell ref="A1:H1"/>
    <mergeCell ref="A2:H2"/>
    <mergeCell ref="A3:B3"/>
    <mergeCell ref="C3:H3"/>
    <mergeCell ref="A4:I4"/>
    <mergeCell ref="C22:H22"/>
    <mergeCell ref="C10:H10"/>
    <mergeCell ref="A6:H6"/>
    <mergeCell ref="C7:H7"/>
    <mergeCell ref="A16:G16"/>
    <mergeCell ref="A9:G9"/>
    <mergeCell ref="C17:H17"/>
    <mergeCell ref="A21:F21"/>
    <mergeCell ref="A30:B30"/>
    <mergeCell ref="C30:D30"/>
    <mergeCell ref="E30:H30"/>
    <mergeCell ref="A28:I28"/>
    <mergeCell ref="A29:B29"/>
    <mergeCell ref="C29:D29"/>
    <mergeCell ref="E29:H29"/>
    <mergeCell ref="A26:G26"/>
    <mergeCell ref="A27:G27"/>
  </mergeCells>
  <pageMargins left="0.31496062992125984" right="0.31496062992125984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4"/>
  <sheetViews>
    <sheetView topLeftCell="A7" zoomScale="140" zoomScaleNormal="140" workbookViewId="0">
      <selection activeCell="H10" sqref="H10"/>
    </sheetView>
  </sheetViews>
  <sheetFormatPr defaultRowHeight="15"/>
  <cols>
    <col min="1" max="1" width="7.7109375" customWidth="1"/>
    <col min="2" max="2" width="12.85546875" customWidth="1"/>
    <col min="6" max="6" width="23.28515625" customWidth="1"/>
    <col min="7" max="7" width="10.28515625" customWidth="1"/>
    <col min="8" max="8" width="13.7109375" customWidth="1"/>
    <col min="10" max="10" width="11.42578125" customWidth="1"/>
    <col min="12" max="12" width="6.140625" customWidth="1"/>
    <col min="13" max="13" width="12.5703125" customWidth="1"/>
  </cols>
  <sheetData>
    <row r="1" spans="1:17" ht="101.25" customHeight="1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35"/>
      <c r="N1" s="2"/>
      <c r="O1" s="2"/>
      <c r="P1" s="2"/>
      <c r="Q1" s="2"/>
    </row>
    <row r="2" spans="1:17" ht="39.75" customHeight="1">
      <c r="A2" s="126" t="s">
        <v>48</v>
      </c>
      <c r="B2" s="127"/>
      <c r="C2" s="127"/>
      <c r="D2" s="127"/>
      <c r="E2" s="127"/>
      <c r="F2" s="127"/>
      <c r="G2" s="127"/>
      <c r="H2" s="127"/>
      <c r="I2" s="127"/>
      <c r="J2" s="127"/>
      <c r="K2" s="128"/>
      <c r="L2" s="14" t="s">
        <v>46</v>
      </c>
      <c r="M2" s="40">
        <v>1.21</v>
      </c>
      <c r="N2" s="2"/>
      <c r="O2" s="2"/>
      <c r="P2" s="2"/>
      <c r="Q2" s="2"/>
    </row>
    <row r="3" spans="1:17" ht="41.25" customHeight="1">
      <c r="A3" s="144" t="s">
        <v>49</v>
      </c>
      <c r="B3" s="145"/>
      <c r="C3" s="129" t="s">
        <v>50</v>
      </c>
      <c r="D3" s="130"/>
      <c r="E3" s="130"/>
      <c r="F3" s="130"/>
      <c r="G3" s="130"/>
      <c r="H3" s="130"/>
      <c r="I3" s="130"/>
      <c r="J3" s="130"/>
      <c r="K3" s="131"/>
      <c r="L3" s="140">
        <f>K11</f>
        <v>3464.2784000000001</v>
      </c>
      <c r="M3" s="146"/>
      <c r="N3" s="2"/>
      <c r="O3" s="2"/>
      <c r="P3" s="2"/>
      <c r="Q3" s="2"/>
    </row>
    <row r="4" spans="1:17" ht="22.5" customHeight="1">
      <c r="A4" s="182" t="s">
        <v>149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4"/>
      <c r="N4" s="2"/>
      <c r="O4" s="2"/>
      <c r="P4" s="2"/>
      <c r="Q4" s="2"/>
    </row>
    <row r="5" spans="1:17" ht="47.25" customHeight="1">
      <c r="A5" s="38" t="s">
        <v>0</v>
      </c>
      <c r="B5" s="36" t="s">
        <v>1</v>
      </c>
      <c r="C5" s="124" t="s">
        <v>2</v>
      </c>
      <c r="D5" s="124"/>
      <c r="E5" s="124"/>
      <c r="F5" s="124"/>
      <c r="G5" s="36" t="s">
        <v>3</v>
      </c>
      <c r="H5" s="33" t="s">
        <v>4</v>
      </c>
      <c r="I5" s="37" t="s">
        <v>5</v>
      </c>
      <c r="J5" s="37" t="s">
        <v>25</v>
      </c>
      <c r="K5" s="125" t="s">
        <v>26</v>
      </c>
      <c r="L5" s="125"/>
      <c r="M5" s="34" t="s">
        <v>40</v>
      </c>
      <c r="N5" s="2"/>
      <c r="O5" s="2"/>
      <c r="P5" s="2"/>
      <c r="Q5" s="2"/>
    </row>
    <row r="6" spans="1:17" s="1" customFormat="1" ht="15.75">
      <c r="A6" s="71" t="s">
        <v>6</v>
      </c>
      <c r="B6" s="21"/>
      <c r="C6" s="178" t="s">
        <v>66</v>
      </c>
      <c r="D6" s="179"/>
      <c r="E6" s="179"/>
      <c r="F6" s="179"/>
      <c r="G6" s="179"/>
      <c r="H6" s="179"/>
      <c r="I6" s="179"/>
      <c r="J6" s="179"/>
      <c r="K6" s="179"/>
      <c r="L6" s="180"/>
      <c r="M6" s="72"/>
      <c r="N6" s="62"/>
      <c r="O6" s="62"/>
      <c r="P6" s="62"/>
      <c r="Q6" s="62"/>
    </row>
    <row r="7" spans="1:17" s="1" customFormat="1" ht="20.100000000000001" customHeight="1">
      <c r="A7" s="23" t="s">
        <v>9</v>
      </c>
      <c r="B7" s="22" t="s">
        <v>35</v>
      </c>
      <c r="C7" s="181" t="s">
        <v>36</v>
      </c>
      <c r="D7" s="181"/>
      <c r="E7" s="181"/>
      <c r="F7" s="181"/>
      <c r="G7" s="22" t="s">
        <v>17</v>
      </c>
      <c r="H7" s="55">
        <v>46</v>
      </c>
      <c r="I7" s="55">
        <v>8.66</v>
      </c>
      <c r="J7" s="55">
        <f>I7*M2</f>
        <v>10.4786</v>
      </c>
      <c r="K7" s="119">
        <f t="shared" ref="K7:K10" si="0">H7*J7</f>
        <v>482.01560000000001</v>
      </c>
      <c r="L7" s="119"/>
      <c r="M7" s="24"/>
      <c r="N7" s="62"/>
      <c r="O7" s="62"/>
      <c r="P7" s="62"/>
      <c r="Q7" s="62"/>
    </row>
    <row r="8" spans="1:17" s="1" customFormat="1" ht="34.5" customHeight="1">
      <c r="A8" s="23" t="s">
        <v>10</v>
      </c>
      <c r="B8" s="22" t="s">
        <v>65</v>
      </c>
      <c r="C8" s="135" t="s">
        <v>121</v>
      </c>
      <c r="D8" s="135"/>
      <c r="E8" s="135"/>
      <c r="F8" s="135"/>
      <c r="G8" s="22" t="s">
        <v>15</v>
      </c>
      <c r="H8" s="55">
        <v>46</v>
      </c>
      <c r="I8" s="55">
        <v>32.200000000000003</v>
      </c>
      <c r="J8" s="55">
        <f>I8*M2</f>
        <v>38.962000000000003</v>
      </c>
      <c r="K8" s="119">
        <f t="shared" si="0"/>
        <v>1792.2520000000002</v>
      </c>
      <c r="L8" s="119"/>
      <c r="M8" s="24"/>
      <c r="N8" s="62"/>
      <c r="O8" s="62"/>
      <c r="P8" s="62"/>
      <c r="Q8" s="62"/>
    </row>
    <row r="9" spans="1:17" s="1" customFormat="1" ht="102" customHeight="1">
      <c r="A9" s="23" t="s">
        <v>67</v>
      </c>
      <c r="B9" s="22" t="s">
        <v>30</v>
      </c>
      <c r="C9" s="135" t="s">
        <v>69</v>
      </c>
      <c r="D9" s="135"/>
      <c r="E9" s="135"/>
      <c r="F9" s="135"/>
      <c r="G9" s="22" t="s">
        <v>15</v>
      </c>
      <c r="H9" s="55">
        <v>6.9</v>
      </c>
      <c r="I9" s="55">
        <v>25.2</v>
      </c>
      <c r="J9" s="55">
        <f>I9*M2</f>
        <v>30.491999999999997</v>
      </c>
      <c r="K9" s="119">
        <f t="shared" si="0"/>
        <v>210.3948</v>
      </c>
      <c r="L9" s="119"/>
      <c r="M9" s="24"/>
      <c r="N9" s="62"/>
      <c r="O9" s="62"/>
      <c r="P9" s="62"/>
      <c r="Q9" s="62"/>
    </row>
    <row r="10" spans="1:17" s="1" customFormat="1" ht="64.5" customHeight="1">
      <c r="A10" s="23" t="s">
        <v>68</v>
      </c>
      <c r="B10" s="21"/>
      <c r="C10" s="162" t="s">
        <v>74</v>
      </c>
      <c r="D10" s="162"/>
      <c r="E10" s="162"/>
      <c r="F10" s="162"/>
      <c r="G10" s="22" t="s">
        <v>17</v>
      </c>
      <c r="H10" s="55">
        <v>46</v>
      </c>
      <c r="I10" s="55">
        <v>17.600000000000001</v>
      </c>
      <c r="J10" s="55">
        <f>I10*M2</f>
        <v>21.295999999999999</v>
      </c>
      <c r="K10" s="119">
        <f t="shared" si="0"/>
        <v>979.61599999999999</v>
      </c>
      <c r="L10" s="119"/>
      <c r="M10" s="24"/>
      <c r="N10" s="62"/>
      <c r="O10" s="62"/>
      <c r="P10" s="62"/>
      <c r="Q10" s="62"/>
    </row>
    <row r="11" spans="1:17" s="1" customFormat="1" ht="20.100000000000001" customHeight="1">
      <c r="A11" s="163" t="s">
        <v>75</v>
      </c>
      <c r="B11" s="164"/>
      <c r="C11" s="164"/>
      <c r="D11" s="164"/>
      <c r="E11" s="164"/>
      <c r="F11" s="164"/>
      <c r="G11" s="164"/>
      <c r="H11" s="164"/>
      <c r="I11" s="165"/>
      <c r="J11" s="59"/>
      <c r="K11" s="166">
        <f>K7+K8+K9+K10</f>
        <v>3464.2784000000001</v>
      </c>
      <c r="L11" s="166"/>
      <c r="M11" s="25">
        <v>100</v>
      </c>
      <c r="N11" s="62"/>
      <c r="O11" s="31"/>
      <c r="P11" s="62"/>
      <c r="Q11" s="62"/>
    </row>
    <row r="12" spans="1:17" ht="18" customHeight="1">
      <c r="A12" s="159" t="s">
        <v>47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1"/>
      <c r="N12" s="2"/>
      <c r="O12" s="8"/>
      <c r="P12" s="2"/>
      <c r="Q12" s="2"/>
    </row>
    <row r="13" spans="1:17" s="1" customFormat="1" ht="17.25" customHeight="1">
      <c r="A13" s="154" t="s">
        <v>42</v>
      </c>
      <c r="B13" s="155"/>
      <c r="C13" s="156"/>
      <c r="D13" s="157"/>
      <c r="E13" s="157"/>
      <c r="F13" s="157"/>
      <c r="G13" s="158"/>
      <c r="H13" s="133" t="s">
        <v>44</v>
      </c>
      <c r="I13" s="133"/>
      <c r="J13" s="133"/>
      <c r="K13" s="133"/>
      <c r="L13" s="134"/>
      <c r="M13" s="12" t="s">
        <v>41</v>
      </c>
      <c r="N13" s="62"/>
      <c r="O13" s="31"/>
      <c r="P13" s="62"/>
      <c r="Q13" s="62"/>
    </row>
    <row r="14" spans="1:17" s="1" customFormat="1" ht="18.75" customHeight="1" thickBot="1">
      <c r="A14" s="147">
        <v>43746</v>
      </c>
      <c r="B14" s="148"/>
      <c r="C14" s="149" t="s">
        <v>43</v>
      </c>
      <c r="D14" s="150"/>
      <c r="E14" s="150"/>
      <c r="F14" s="150"/>
      <c r="G14" s="151"/>
      <c r="H14" s="152" t="s">
        <v>45</v>
      </c>
      <c r="I14" s="152"/>
      <c r="J14" s="152"/>
      <c r="K14" s="152"/>
      <c r="L14" s="153"/>
      <c r="M14" s="13"/>
      <c r="N14" s="62"/>
      <c r="O14" s="31"/>
      <c r="P14" s="62"/>
      <c r="Q14" s="62"/>
    </row>
  </sheetData>
  <mergeCells count="26">
    <mergeCell ref="C5:F5"/>
    <mergeCell ref="K5:L5"/>
    <mergeCell ref="A4:M4"/>
    <mergeCell ref="A1:L1"/>
    <mergeCell ref="A2:K2"/>
    <mergeCell ref="A3:B3"/>
    <mergeCell ref="C3:K3"/>
    <mergeCell ref="L3:M3"/>
    <mergeCell ref="C6:L6"/>
    <mergeCell ref="C9:F9"/>
    <mergeCell ref="K9:L9"/>
    <mergeCell ref="C10:F10"/>
    <mergeCell ref="K10:L10"/>
    <mergeCell ref="C7:F7"/>
    <mergeCell ref="K7:L7"/>
    <mergeCell ref="C8:F8"/>
    <mergeCell ref="K8:L8"/>
    <mergeCell ref="A14:B14"/>
    <mergeCell ref="C14:G14"/>
    <mergeCell ref="H14:L14"/>
    <mergeCell ref="A11:I11"/>
    <mergeCell ref="K11:L11"/>
    <mergeCell ref="A12:M12"/>
    <mergeCell ref="A13:B13"/>
    <mergeCell ref="C13:G13"/>
    <mergeCell ref="H13:L13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99"/>
  <sheetViews>
    <sheetView zoomScale="71" zoomScaleNormal="71" workbookViewId="0">
      <selection activeCell="H30" sqref="H30"/>
    </sheetView>
  </sheetViews>
  <sheetFormatPr defaultRowHeight="15"/>
  <cols>
    <col min="1" max="1" width="7.140625" customWidth="1"/>
    <col min="2" max="2" width="14.28515625" customWidth="1"/>
    <col min="6" max="6" width="27" customWidth="1"/>
    <col min="7" max="7" width="8.7109375" customWidth="1"/>
    <col min="8" max="8" width="12.140625" customWidth="1"/>
    <col min="9" max="9" width="10" customWidth="1"/>
    <col min="10" max="10" width="10.5703125" customWidth="1"/>
    <col min="11" max="11" width="5" customWidth="1"/>
    <col min="12" max="12" width="4.42578125" customWidth="1"/>
    <col min="13" max="13" width="11.140625" customWidth="1"/>
  </cols>
  <sheetData>
    <row r="1" spans="1:17" ht="101.25" customHeight="1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53"/>
      <c r="N1" s="2"/>
      <c r="O1" s="2"/>
      <c r="P1" s="2"/>
      <c r="Q1" s="2"/>
    </row>
    <row r="2" spans="1:17" ht="29.25" customHeight="1">
      <c r="A2" s="126" t="s">
        <v>48</v>
      </c>
      <c r="B2" s="127"/>
      <c r="C2" s="127"/>
      <c r="D2" s="127"/>
      <c r="E2" s="127"/>
      <c r="F2" s="127"/>
      <c r="G2" s="127"/>
      <c r="H2" s="127"/>
      <c r="I2" s="127"/>
      <c r="J2" s="127"/>
      <c r="K2" s="128"/>
      <c r="L2" s="14" t="s">
        <v>46</v>
      </c>
      <c r="M2" s="40">
        <v>1.21</v>
      </c>
      <c r="N2" s="2"/>
      <c r="O2" s="2"/>
      <c r="P2" s="2"/>
      <c r="Q2" s="2"/>
    </row>
    <row r="3" spans="1:17" ht="26.25" customHeight="1">
      <c r="A3" s="144" t="s">
        <v>49</v>
      </c>
      <c r="B3" s="145"/>
      <c r="C3" s="129" t="s">
        <v>50</v>
      </c>
      <c r="D3" s="130"/>
      <c r="E3" s="130"/>
      <c r="F3" s="130"/>
      <c r="G3" s="130"/>
      <c r="H3" s="130"/>
      <c r="I3" s="130"/>
      <c r="J3" s="130"/>
      <c r="K3" s="131"/>
      <c r="L3" s="140">
        <f>K96</f>
        <v>7905.9391400000013</v>
      </c>
      <c r="M3" s="146"/>
      <c r="N3" s="2"/>
      <c r="O3" s="2"/>
      <c r="P3" s="2"/>
      <c r="Q3" s="2"/>
    </row>
    <row r="4" spans="1:17" ht="17.25" customHeight="1">
      <c r="A4" s="182" t="s">
        <v>71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4"/>
      <c r="N4" s="2"/>
      <c r="O4" s="2"/>
      <c r="P4" s="2"/>
      <c r="Q4" s="2"/>
    </row>
    <row r="5" spans="1:17" ht="42.75" customHeight="1">
      <c r="A5" s="61" t="s">
        <v>0</v>
      </c>
      <c r="B5" s="60" t="s">
        <v>1</v>
      </c>
      <c r="C5" s="124" t="s">
        <v>2</v>
      </c>
      <c r="D5" s="124"/>
      <c r="E5" s="124"/>
      <c r="F5" s="124"/>
      <c r="G5" s="60" t="s">
        <v>3</v>
      </c>
      <c r="H5" s="57" t="s">
        <v>4</v>
      </c>
      <c r="I5" s="56" t="s">
        <v>5</v>
      </c>
      <c r="J5" s="56" t="s">
        <v>25</v>
      </c>
      <c r="K5" s="125" t="s">
        <v>26</v>
      </c>
      <c r="L5" s="125"/>
      <c r="M5" s="58" t="s">
        <v>40</v>
      </c>
      <c r="N5" s="2"/>
      <c r="O5" s="2"/>
      <c r="P5" s="2"/>
      <c r="Q5" s="73" t="s">
        <v>70</v>
      </c>
    </row>
    <row r="6" spans="1:17" ht="16.5" customHeight="1">
      <c r="A6" s="204" t="s">
        <v>122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6"/>
      <c r="N6" s="2"/>
      <c r="O6" s="2"/>
      <c r="P6" s="2"/>
      <c r="Q6" s="2"/>
    </row>
    <row r="7" spans="1:17" s="1" customFormat="1" ht="15.75">
      <c r="A7" s="71" t="s">
        <v>6</v>
      </c>
      <c r="B7" s="21"/>
      <c r="C7" s="178" t="s">
        <v>66</v>
      </c>
      <c r="D7" s="179"/>
      <c r="E7" s="179"/>
      <c r="F7" s="179"/>
      <c r="G7" s="179"/>
      <c r="H7" s="179"/>
      <c r="I7" s="179"/>
      <c r="J7" s="179"/>
      <c r="K7" s="179"/>
      <c r="L7" s="180"/>
      <c r="M7" s="72"/>
      <c r="N7" s="62"/>
      <c r="O7" s="62"/>
      <c r="P7" s="62"/>
      <c r="Q7" s="62"/>
    </row>
    <row r="8" spans="1:17" s="1" customFormat="1" ht="20.100000000000001" customHeight="1">
      <c r="A8" s="23" t="s">
        <v>9</v>
      </c>
      <c r="B8" s="22" t="s">
        <v>35</v>
      </c>
      <c r="C8" s="181" t="s">
        <v>36</v>
      </c>
      <c r="D8" s="181"/>
      <c r="E8" s="181"/>
      <c r="F8" s="181"/>
      <c r="G8" s="22" t="s">
        <v>17</v>
      </c>
      <c r="H8" s="55">
        <v>2.4</v>
      </c>
      <c r="I8" s="55">
        <v>8.66</v>
      </c>
      <c r="J8" s="55">
        <f>I8*M2</f>
        <v>10.4786</v>
      </c>
      <c r="K8" s="119">
        <f t="shared" ref="K8:K11" si="0">H8*J8</f>
        <v>25.14864</v>
      </c>
      <c r="L8" s="119"/>
      <c r="M8" s="24"/>
      <c r="N8" s="62"/>
      <c r="O8" s="62"/>
      <c r="P8" s="62"/>
      <c r="Q8" s="62"/>
    </row>
    <row r="9" spans="1:17" s="1" customFormat="1" ht="32.25" customHeight="1">
      <c r="A9" s="23" t="s">
        <v>10</v>
      </c>
      <c r="B9" s="22" t="s">
        <v>65</v>
      </c>
      <c r="C9" s="135" t="s">
        <v>120</v>
      </c>
      <c r="D9" s="135"/>
      <c r="E9" s="135"/>
      <c r="F9" s="135"/>
      <c r="G9" s="22" t="s">
        <v>17</v>
      </c>
      <c r="H9" s="63">
        <v>6</v>
      </c>
      <c r="I9" s="63">
        <v>32.200000000000003</v>
      </c>
      <c r="J9" s="63">
        <f>I9*M2</f>
        <v>38.962000000000003</v>
      </c>
      <c r="K9" s="119">
        <f t="shared" si="0"/>
        <v>233.77200000000002</v>
      </c>
      <c r="L9" s="119"/>
      <c r="M9" s="24"/>
      <c r="N9" s="69"/>
      <c r="O9" s="69"/>
      <c r="P9" s="69"/>
      <c r="Q9" s="69"/>
    </row>
    <row r="10" spans="1:17" s="1" customFormat="1" ht="94.5" customHeight="1">
      <c r="A10" s="23" t="s">
        <v>11</v>
      </c>
      <c r="B10" s="22" t="s">
        <v>30</v>
      </c>
      <c r="C10" s="135" t="s">
        <v>69</v>
      </c>
      <c r="D10" s="135"/>
      <c r="E10" s="135"/>
      <c r="F10" s="135"/>
      <c r="G10" s="22" t="s">
        <v>15</v>
      </c>
      <c r="H10" s="55">
        <v>0.36</v>
      </c>
      <c r="I10" s="55">
        <v>13.65</v>
      </c>
      <c r="J10" s="55">
        <f>I10*M2</f>
        <v>16.516500000000001</v>
      </c>
      <c r="K10" s="119">
        <f t="shared" si="0"/>
        <v>5.9459400000000002</v>
      </c>
      <c r="L10" s="119"/>
      <c r="M10" s="24"/>
      <c r="N10" s="62"/>
      <c r="O10" s="62"/>
      <c r="P10" s="62"/>
      <c r="Q10" s="62"/>
    </row>
    <row r="11" spans="1:17" s="1" customFormat="1" ht="47.25" customHeight="1">
      <c r="A11" s="23" t="s">
        <v>39</v>
      </c>
      <c r="B11" s="21"/>
      <c r="C11" s="162" t="s">
        <v>76</v>
      </c>
      <c r="D11" s="162"/>
      <c r="E11" s="162"/>
      <c r="F11" s="162"/>
      <c r="G11" s="22" t="s">
        <v>17</v>
      </c>
      <c r="H11" s="55">
        <v>2.4</v>
      </c>
      <c r="I11" s="55">
        <v>17.600000000000001</v>
      </c>
      <c r="J11" s="55">
        <f>I11*M2</f>
        <v>21.295999999999999</v>
      </c>
      <c r="K11" s="119">
        <f t="shared" si="0"/>
        <v>51.110399999999998</v>
      </c>
      <c r="L11" s="119"/>
      <c r="M11" s="24"/>
      <c r="N11" s="62"/>
      <c r="O11" s="62"/>
      <c r="P11" s="62"/>
      <c r="Q11" s="62"/>
    </row>
    <row r="12" spans="1:17" s="1" customFormat="1" ht="20.100000000000001" customHeight="1">
      <c r="A12" s="163" t="s">
        <v>72</v>
      </c>
      <c r="B12" s="164"/>
      <c r="C12" s="164"/>
      <c r="D12" s="164"/>
      <c r="E12" s="164"/>
      <c r="F12" s="164"/>
      <c r="G12" s="164"/>
      <c r="H12" s="164"/>
      <c r="I12" s="165"/>
      <c r="J12" s="59"/>
      <c r="K12" s="166">
        <f>K8+K9+K10+K11</f>
        <v>315.97698000000003</v>
      </c>
      <c r="L12" s="166"/>
      <c r="M12" s="25">
        <f>K12/K96*100</f>
        <v>3.9967039260562784</v>
      </c>
      <c r="N12" s="62"/>
      <c r="O12" s="31"/>
      <c r="P12" s="62"/>
      <c r="Q12" s="62"/>
    </row>
    <row r="13" spans="1:17" ht="16.5" customHeight="1">
      <c r="A13" s="201" t="s">
        <v>123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3"/>
      <c r="N13" s="2"/>
      <c r="O13" s="2"/>
      <c r="P13" s="2"/>
      <c r="Q13" s="2"/>
    </row>
    <row r="14" spans="1:17" s="1" customFormat="1" ht="15.75">
      <c r="A14" s="71" t="s">
        <v>6</v>
      </c>
      <c r="B14" s="21"/>
      <c r="C14" s="178" t="s">
        <v>66</v>
      </c>
      <c r="D14" s="179"/>
      <c r="E14" s="179"/>
      <c r="F14" s="179"/>
      <c r="G14" s="179"/>
      <c r="H14" s="179"/>
      <c r="I14" s="179"/>
      <c r="J14" s="179"/>
      <c r="K14" s="179"/>
      <c r="L14" s="180"/>
      <c r="M14" s="72"/>
      <c r="N14" s="62"/>
      <c r="O14" s="62"/>
      <c r="P14" s="62"/>
      <c r="Q14" s="62"/>
    </row>
    <row r="15" spans="1:17" s="1" customFormat="1" ht="20.100000000000001" customHeight="1">
      <c r="A15" s="23" t="s">
        <v>9</v>
      </c>
      <c r="B15" s="22" t="s">
        <v>35</v>
      </c>
      <c r="C15" s="181" t="s">
        <v>36</v>
      </c>
      <c r="D15" s="181"/>
      <c r="E15" s="181"/>
      <c r="F15" s="181"/>
      <c r="G15" s="22" t="s">
        <v>17</v>
      </c>
      <c r="H15" s="55">
        <v>4</v>
      </c>
      <c r="I15" s="55">
        <v>8.66</v>
      </c>
      <c r="J15" s="55">
        <f>I15*M2</f>
        <v>10.4786</v>
      </c>
      <c r="K15" s="119">
        <f t="shared" ref="K15:K18" si="1">H15*J15</f>
        <v>41.914400000000001</v>
      </c>
      <c r="L15" s="119"/>
      <c r="M15" s="24"/>
      <c r="N15" s="62"/>
      <c r="O15" s="62"/>
      <c r="P15" s="62"/>
      <c r="Q15" s="62"/>
    </row>
    <row r="16" spans="1:17" s="1" customFormat="1" ht="32.25" customHeight="1">
      <c r="A16" s="23" t="s">
        <v>10</v>
      </c>
      <c r="B16" s="22" t="s">
        <v>65</v>
      </c>
      <c r="C16" s="135" t="s">
        <v>120</v>
      </c>
      <c r="D16" s="135"/>
      <c r="E16" s="135"/>
      <c r="F16" s="135"/>
      <c r="G16" s="22" t="s">
        <v>17</v>
      </c>
      <c r="H16" s="63">
        <v>0.6</v>
      </c>
      <c r="I16" s="63">
        <v>32.200000000000003</v>
      </c>
      <c r="J16" s="63">
        <f>I16*M2</f>
        <v>38.962000000000003</v>
      </c>
      <c r="K16" s="119">
        <f t="shared" si="1"/>
        <v>23.377200000000002</v>
      </c>
      <c r="L16" s="119"/>
      <c r="M16" s="24"/>
      <c r="N16" s="69"/>
      <c r="O16" s="69"/>
      <c r="P16" s="69"/>
      <c r="Q16" s="69"/>
    </row>
    <row r="17" spans="1:17" s="1" customFormat="1" ht="94.5" customHeight="1">
      <c r="A17" s="23" t="s">
        <v>11</v>
      </c>
      <c r="B17" s="22" t="s">
        <v>30</v>
      </c>
      <c r="C17" s="135" t="s">
        <v>69</v>
      </c>
      <c r="D17" s="135"/>
      <c r="E17" s="135"/>
      <c r="F17" s="135"/>
      <c r="G17" s="22" t="s">
        <v>15</v>
      </c>
      <c r="H17" s="55">
        <v>0.6</v>
      </c>
      <c r="I17" s="55">
        <v>13.65</v>
      </c>
      <c r="J17" s="55">
        <f>I17*M2</f>
        <v>16.516500000000001</v>
      </c>
      <c r="K17" s="119">
        <f t="shared" si="1"/>
        <v>9.9099000000000004</v>
      </c>
      <c r="L17" s="119"/>
      <c r="M17" s="24"/>
      <c r="N17" s="62"/>
      <c r="O17" s="62"/>
      <c r="P17" s="62"/>
      <c r="Q17" s="62"/>
    </row>
    <row r="18" spans="1:17" s="1" customFormat="1" ht="47.25" customHeight="1">
      <c r="A18" s="23" t="s">
        <v>39</v>
      </c>
      <c r="B18" s="21"/>
      <c r="C18" s="162" t="s">
        <v>73</v>
      </c>
      <c r="D18" s="162"/>
      <c r="E18" s="162"/>
      <c r="F18" s="162"/>
      <c r="G18" s="22" t="s">
        <v>17</v>
      </c>
      <c r="H18" s="55">
        <v>4</v>
      </c>
      <c r="I18" s="55">
        <v>17.600000000000001</v>
      </c>
      <c r="J18" s="55">
        <f>I18*M2</f>
        <v>21.295999999999999</v>
      </c>
      <c r="K18" s="119">
        <f t="shared" si="1"/>
        <v>85.183999999999997</v>
      </c>
      <c r="L18" s="119"/>
      <c r="M18" s="24"/>
      <c r="N18" s="62"/>
      <c r="O18" s="62"/>
      <c r="P18" s="62"/>
      <c r="Q18" s="62"/>
    </row>
    <row r="19" spans="1:17" s="1" customFormat="1" ht="20.100000000000001" customHeight="1">
      <c r="A19" s="163" t="s">
        <v>72</v>
      </c>
      <c r="B19" s="164"/>
      <c r="C19" s="164"/>
      <c r="D19" s="164"/>
      <c r="E19" s="164"/>
      <c r="F19" s="164"/>
      <c r="G19" s="164"/>
      <c r="H19" s="164"/>
      <c r="I19" s="165"/>
      <c r="J19" s="59"/>
      <c r="K19" s="166">
        <f>K15+K16+K17+K18</f>
        <v>160.38550000000001</v>
      </c>
      <c r="L19" s="166"/>
      <c r="M19" s="25">
        <f>K19/K96*100</f>
        <v>2.0286710681661027</v>
      </c>
      <c r="N19" s="62"/>
      <c r="O19" s="31"/>
      <c r="P19" s="62"/>
      <c r="Q19" s="62"/>
    </row>
    <row r="20" spans="1:17" ht="16.5" customHeight="1">
      <c r="A20" s="201" t="s">
        <v>124</v>
      </c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3"/>
      <c r="N20" s="2"/>
      <c r="O20" s="2"/>
      <c r="P20" s="2"/>
      <c r="Q20" s="2"/>
    </row>
    <row r="21" spans="1:17" s="45" customFormat="1" ht="20.100000000000001" customHeight="1">
      <c r="A21" s="71" t="s">
        <v>6</v>
      </c>
      <c r="B21" s="42"/>
      <c r="C21" s="178" t="s">
        <v>77</v>
      </c>
      <c r="D21" s="179"/>
      <c r="E21" s="179"/>
      <c r="F21" s="179"/>
      <c r="G21" s="179"/>
      <c r="H21" s="179"/>
      <c r="I21" s="179"/>
      <c r="J21" s="179"/>
      <c r="K21" s="179"/>
      <c r="L21" s="180"/>
      <c r="M21" s="43"/>
      <c r="N21" s="44"/>
      <c r="O21" s="44"/>
      <c r="P21" s="44"/>
      <c r="Q21" s="44"/>
    </row>
    <row r="22" spans="1:17" s="1" customFormat="1" ht="47.25" customHeight="1">
      <c r="A22" s="22" t="s">
        <v>9</v>
      </c>
      <c r="B22" s="22" t="s">
        <v>22</v>
      </c>
      <c r="C22" s="162" t="s">
        <v>23</v>
      </c>
      <c r="D22" s="162"/>
      <c r="E22" s="162"/>
      <c r="F22" s="162"/>
      <c r="G22" s="22" t="s">
        <v>17</v>
      </c>
      <c r="H22" s="55">
        <v>1</v>
      </c>
      <c r="I22" s="55">
        <v>52</v>
      </c>
      <c r="J22" s="55">
        <f>I22*M2</f>
        <v>62.92</v>
      </c>
      <c r="K22" s="119">
        <f t="shared" ref="K22:K24" si="2">H22*J22</f>
        <v>62.92</v>
      </c>
      <c r="L22" s="119"/>
      <c r="M22" s="55"/>
      <c r="N22" s="62"/>
      <c r="O22" s="62"/>
      <c r="P22" s="62"/>
      <c r="Q22" s="62"/>
    </row>
    <row r="23" spans="1:17" s="1" customFormat="1" ht="33" customHeight="1">
      <c r="A23" s="22" t="s">
        <v>10</v>
      </c>
      <c r="B23" s="21" t="s">
        <v>21</v>
      </c>
      <c r="C23" s="135" t="s">
        <v>20</v>
      </c>
      <c r="D23" s="135"/>
      <c r="E23" s="135"/>
      <c r="F23" s="135"/>
      <c r="G23" s="22" t="s">
        <v>19</v>
      </c>
      <c r="H23" s="55">
        <v>28.8</v>
      </c>
      <c r="I23" s="55">
        <v>7.41</v>
      </c>
      <c r="J23" s="55">
        <f>I23*M2</f>
        <v>8.9660999999999991</v>
      </c>
      <c r="K23" s="119">
        <f t="shared" si="2"/>
        <v>258.22368</v>
      </c>
      <c r="L23" s="119"/>
      <c r="M23" s="55"/>
      <c r="N23" s="62"/>
      <c r="O23" s="62"/>
      <c r="P23" s="62"/>
      <c r="Q23" s="62"/>
    </row>
    <row r="24" spans="1:17" s="1" customFormat="1" ht="48" customHeight="1">
      <c r="A24" s="22" t="s">
        <v>11</v>
      </c>
      <c r="B24" s="22" t="s">
        <v>24</v>
      </c>
      <c r="C24" s="162" t="s">
        <v>27</v>
      </c>
      <c r="D24" s="162"/>
      <c r="E24" s="162"/>
      <c r="F24" s="162"/>
      <c r="G24" s="22" t="s">
        <v>15</v>
      </c>
      <c r="H24" s="55">
        <v>0.18</v>
      </c>
      <c r="I24" s="55">
        <v>347.81</v>
      </c>
      <c r="J24" s="55">
        <f>I24*M2</f>
        <v>420.8501</v>
      </c>
      <c r="K24" s="119">
        <f t="shared" si="2"/>
        <v>75.753017999999997</v>
      </c>
      <c r="L24" s="119"/>
      <c r="M24" s="55"/>
      <c r="N24" s="62"/>
      <c r="O24" s="62"/>
      <c r="P24" s="62"/>
      <c r="Q24" s="62"/>
    </row>
    <row r="25" spans="1:17" s="1" customFormat="1" ht="16.5" customHeight="1">
      <c r="A25" s="111" t="s">
        <v>12</v>
      </c>
      <c r="B25" s="112"/>
      <c r="C25" s="112"/>
      <c r="D25" s="112"/>
      <c r="E25" s="112"/>
      <c r="F25" s="112"/>
      <c r="G25" s="112"/>
      <c r="H25" s="112"/>
      <c r="I25" s="113"/>
      <c r="J25" s="54"/>
      <c r="K25" s="114">
        <f>K22+K23+K24</f>
        <v>396.89669800000001</v>
      </c>
      <c r="L25" s="114"/>
      <c r="M25" s="25">
        <f>K25/K96*100</f>
        <v>5.0202346738530546</v>
      </c>
      <c r="N25" s="62"/>
      <c r="O25" s="31"/>
      <c r="P25" s="62"/>
      <c r="Q25" s="62"/>
    </row>
    <row r="26" spans="1:17" s="1" customFormat="1" ht="15.75">
      <c r="A26" s="71" t="s">
        <v>13</v>
      </c>
      <c r="B26" s="21"/>
      <c r="C26" s="178" t="s">
        <v>133</v>
      </c>
      <c r="D26" s="179"/>
      <c r="E26" s="179"/>
      <c r="F26" s="179"/>
      <c r="G26" s="179"/>
      <c r="H26" s="179"/>
      <c r="I26" s="179"/>
      <c r="J26" s="179"/>
      <c r="K26" s="179"/>
      <c r="L26" s="180"/>
      <c r="M26" s="72"/>
      <c r="N26" s="62"/>
      <c r="O26" s="62"/>
      <c r="P26" s="62"/>
      <c r="Q26" s="62"/>
    </row>
    <row r="27" spans="1:17" s="1" customFormat="1" ht="20.100000000000001" customHeight="1">
      <c r="A27" s="23" t="s">
        <v>14</v>
      </c>
      <c r="B27" s="22" t="s">
        <v>35</v>
      </c>
      <c r="C27" s="181" t="s">
        <v>36</v>
      </c>
      <c r="D27" s="181"/>
      <c r="E27" s="181"/>
      <c r="F27" s="181"/>
      <c r="G27" s="22" t="s">
        <v>17</v>
      </c>
      <c r="H27" s="55">
        <v>30</v>
      </c>
      <c r="I27" s="55">
        <v>8.66</v>
      </c>
      <c r="J27" s="55">
        <f>I27*1.21</f>
        <v>10.4786</v>
      </c>
      <c r="K27" s="119">
        <f t="shared" ref="K27:K30" si="3">H27*J27</f>
        <v>314.358</v>
      </c>
      <c r="L27" s="119"/>
      <c r="M27" s="24"/>
      <c r="N27" s="62"/>
      <c r="O27" s="62"/>
      <c r="P27" s="62"/>
      <c r="Q27" s="62"/>
    </row>
    <row r="28" spans="1:17" s="1" customFormat="1" ht="32.25" customHeight="1">
      <c r="A28" s="23" t="s">
        <v>16</v>
      </c>
      <c r="B28" s="22" t="s">
        <v>65</v>
      </c>
      <c r="C28" s="135" t="s">
        <v>120</v>
      </c>
      <c r="D28" s="135"/>
      <c r="E28" s="135"/>
      <c r="F28" s="135"/>
      <c r="G28" s="22" t="s">
        <v>17</v>
      </c>
      <c r="H28" s="63">
        <v>4.5</v>
      </c>
      <c r="I28" s="63">
        <v>32.200000000000003</v>
      </c>
      <c r="J28" s="63">
        <f>I28*M2</f>
        <v>38.962000000000003</v>
      </c>
      <c r="K28" s="119">
        <f t="shared" si="3"/>
        <v>175.32900000000001</v>
      </c>
      <c r="L28" s="119"/>
      <c r="M28" s="24"/>
      <c r="N28" s="69"/>
      <c r="O28" s="69"/>
      <c r="P28" s="69"/>
      <c r="Q28" s="69"/>
    </row>
    <row r="29" spans="1:17" s="1" customFormat="1" ht="94.5" customHeight="1">
      <c r="A29" s="23" t="s">
        <v>37</v>
      </c>
      <c r="B29" s="22" t="s">
        <v>30</v>
      </c>
      <c r="C29" s="135" t="s">
        <v>69</v>
      </c>
      <c r="D29" s="135"/>
      <c r="E29" s="135"/>
      <c r="F29" s="135"/>
      <c r="G29" s="22" t="s">
        <v>15</v>
      </c>
      <c r="H29" s="55">
        <v>4.5</v>
      </c>
      <c r="I29" s="55">
        <v>13.65</v>
      </c>
      <c r="J29" s="55">
        <f>I29*M2</f>
        <v>16.516500000000001</v>
      </c>
      <c r="K29" s="119">
        <f t="shared" si="3"/>
        <v>74.324250000000006</v>
      </c>
      <c r="L29" s="119"/>
      <c r="M29" s="24"/>
      <c r="N29" s="62"/>
      <c r="O29" s="62"/>
      <c r="P29" s="62"/>
      <c r="Q29" s="62"/>
    </row>
    <row r="30" spans="1:17" s="1" customFormat="1" ht="47.25" customHeight="1">
      <c r="A30" s="23" t="s">
        <v>78</v>
      </c>
      <c r="B30" s="21"/>
      <c r="C30" s="162" t="s">
        <v>73</v>
      </c>
      <c r="D30" s="162"/>
      <c r="E30" s="162"/>
      <c r="F30" s="162"/>
      <c r="G30" s="22" t="s">
        <v>17</v>
      </c>
      <c r="H30" s="55">
        <v>30</v>
      </c>
      <c r="I30" s="55">
        <v>17.600000000000001</v>
      </c>
      <c r="J30" s="55">
        <f>I30*M2</f>
        <v>21.295999999999999</v>
      </c>
      <c r="K30" s="119">
        <f t="shared" si="3"/>
        <v>638.88</v>
      </c>
      <c r="L30" s="119"/>
      <c r="M30" s="24"/>
      <c r="N30" s="62"/>
      <c r="O30" s="62"/>
      <c r="P30" s="62"/>
      <c r="Q30" s="62"/>
    </row>
    <row r="31" spans="1:17" s="1" customFormat="1" ht="16.5" customHeight="1">
      <c r="A31" s="188" t="s">
        <v>12</v>
      </c>
      <c r="B31" s="189"/>
      <c r="C31" s="189"/>
      <c r="D31" s="189"/>
      <c r="E31" s="189"/>
      <c r="F31" s="189"/>
      <c r="G31" s="189"/>
      <c r="H31" s="189"/>
      <c r="I31" s="190"/>
      <c r="J31" s="74"/>
      <c r="K31" s="191">
        <f>K27+K28+K29+K30</f>
        <v>1202.8912500000001</v>
      </c>
      <c r="L31" s="191"/>
      <c r="M31" s="75">
        <f>K31/K96*100</f>
        <v>15.215033011245771</v>
      </c>
      <c r="N31" s="62"/>
      <c r="O31" s="31"/>
      <c r="P31" s="62"/>
      <c r="Q31" s="62"/>
    </row>
    <row r="32" spans="1:17" s="1" customFormat="1" ht="16.5" customHeight="1">
      <c r="A32" s="188" t="s">
        <v>79</v>
      </c>
      <c r="B32" s="189"/>
      <c r="C32" s="189"/>
      <c r="D32" s="189"/>
      <c r="E32" s="189"/>
      <c r="F32" s="189"/>
      <c r="G32" s="189"/>
      <c r="H32" s="189"/>
      <c r="I32" s="190"/>
      <c r="J32" s="74"/>
      <c r="K32" s="191">
        <f>K25+K31</f>
        <v>1599.7879480000001</v>
      </c>
      <c r="L32" s="191"/>
      <c r="M32" s="75">
        <f>K32/K96*100</f>
        <v>20.235267685098822</v>
      </c>
      <c r="N32" s="62"/>
      <c r="O32" s="31"/>
      <c r="P32" s="62"/>
      <c r="Q32" s="62"/>
    </row>
    <row r="33" spans="1:17" ht="16.5" customHeight="1">
      <c r="A33" s="201" t="s">
        <v>132</v>
      </c>
      <c r="B33" s="202"/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3"/>
      <c r="N33" s="2"/>
      <c r="O33" s="2"/>
      <c r="P33" s="2"/>
      <c r="Q33" s="2"/>
    </row>
    <row r="34" spans="1:17" s="1" customFormat="1" ht="15.75">
      <c r="A34" s="71" t="s">
        <v>6</v>
      </c>
      <c r="B34" s="21"/>
      <c r="C34" s="178" t="s">
        <v>66</v>
      </c>
      <c r="D34" s="179"/>
      <c r="E34" s="179"/>
      <c r="F34" s="179"/>
      <c r="G34" s="179"/>
      <c r="H34" s="179"/>
      <c r="I34" s="179"/>
      <c r="J34" s="179"/>
      <c r="K34" s="179"/>
      <c r="L34" s="180"/>
      <c r="M34" s="72"/>
      <c r="N34" s="62"/>
      <c r="O34" s="62"/>
      <c r="P34" s="62"/>
      <c r="Q34" s="62"/>
    </row>
    <row r="35" spans="1:17" s="1" customFormat="1" ht="20.100000000000001" customHeight="1">
      <c r="A35" s="23" t="s">
        <v>9</v>
      </c>
      <c r="B35" s="22" t="s">
        <v>35</v>
      </c>
      <c r="C35" s="181" t="s">
        <v>36</v>
      </c>
      <c r="D35" s="181"/>
      <c r="E35" s="181"/>
      <c r="F35" s="181"/>
      <c r="G35" s="22" t="s">
        <v>17</v>
      </c>
      <c r="H35" s="55">
        <v>4</v>
      </c>
      <c r="I35" s="55">
        <v>8.66</v>
      </c>
      <c r="J35" s="55">
        <f>I35*M2</f>
        <v>10.4786</v>
      </c>
      <c r="K35" s="119">
        <f t="shared" ref="K35:K38" si="4">H35*J35</f>
        <v>41.914400000000001</v>
      </c>
      <c r="L35" s="119"/>
      <c r="M35" s="24"/>
      <c r="N35" s="62"/>
      <c r="O35" s="62"/>
      <c r="P35" s="62"/>
      <c r="Q35" s="62"/>
    </row>
    <row r="36" spans="1:17" s="1" customFormat="1" ht="32.25" customHeight="1">
      <c r="A36" s="23" t="s">
        <v>10</v>
      </c>
      <c r="B36" s="22" t="s">
        <v>65</v>
      </c>
      <c r="C36" s="135" t="s">
        <v>120</v>
      </c>
      <c r="D36" s="135"/>
      <c r="E36" s="135"/>
      <c r="F36" s="135"/>
      <c r="G36" s="22" t="s">
        <v>17</v>
      </c>
      <c r="H36" s="63">
        <v>4.5</v>
      </c>
      <c r="I36" s="63">
        <v>32.200000000000003</v>
      </c>
      <c r="J36" s="63">
        <f>I36*M2</f>
        <v>38.962000000000003</v>
      </c>
      <c r="K36" s="119">
        <f t="shared" si="4"/>
        <v>175.32900000000001</v>
      </c>
      <c r="L36" s="119"/>
      <c r="M36" s="24"/>
      <c r="N36" s="69"/>
      <c r="O36" s="69"/>
      <c r="P36" s="69"/>
      <c r="Q36" s="69"/>
    </row>
    <row r="37" spans="1:17" s="1" customFormat="1" ht="94.5" customHeight="1">
      <c r="A37" s="23" t="s">
        <v>11</v>
      </c>
      <c r="B37" s="22" t="s">
        <v>30</v>
      </c>
      <c r="C37" s="135" t="s">
        <v>69</v>
      </c>
      <c r="D37" s="135"/>
      <c r="E37" s="135"/>
      <c r="F37" s="135"/>
      <c r="G37" s="22" t="s">
        <v>15</v>
      </c>
      <c r="H37" s="55">
        <v>0.6</v>
      </c>
      <c r="I37" s="55">
        <v>13.65</v>
      </c>
      <c r="J37" s="55">
        <f>I37*M2</f>
        <v>16.516500000000001</v>
      </c>
      <c r="K37" s="119">
        <f t="shared" si="4"/>
        <v>9.9099000000000004</v>
      </c>
      <c r="L37" s="119"/>
      <c r="M37" s="24"/>
      <c r="N37" s="62"/>
      <c r="O37" s="62"/>
      <c r="P37" s="62"/>
      <c r="Q37" s="62"/>
    </row>
    <row r="38" spans="1:17" s="1" customFormat="1" ht="47.25" customHeight="1">
      <c r="A38" s="23" t="s">
        <v>39</v>
      </c>
      <c r="B38" s="21"/>
      <c r="C38" s="162" t="s">
        <v>73</v>
      </c>
      <c r="D38" s="162"/>
      <c r="E38" s="162"/>
      <c r="F38" s="162"/>
      <c r="G38" s="22" t="s">
        <v>17</v>
      </c>
      <c r="H38" s="55">
        <v>4</v>
      </c>
      <c r="I38" s="55">
        <v>17.600000000000001</v>
      </c>
      <c r="J38" s="55">
        <f>I38*M2</f>
        <v>21.295999999999999</v>
      </c>
      <c r="K38" s="119">
        <f t="shared" si="4"/>
        <v>85.183999999999997</v>
      </c>
      <c r="L38" s="119"/>
      <c r="M38" s="24"/>
      <c r="N38" s="62"/>
      <c r="O38" s="62"/>
      <c r="P38" s="62"/>
      <c r="Q38" s="62"/>
    </row>
    <row r="39" spans="1:17" s="1" customFormat="1" ht="16.5" customHeight="1">
      <c r="A39" s="188" t="s">
        <v>12</v>
      </c>
      <c r="B39" s="189"/>
      <c r="C39" s="189"/>
      <c r="D39" s="189"/>
      <c r="E39" s="189"/>
      <c r="F39" s="189"/>
      <c r="G39" s="189"/>
      <c r="H39" s="189"/>
      <c r="I39" s="190"/>
      <c r="J39" s="74"/>
      <c r="K39" s="191">
        <f>K35+K36+K37+K38</f>
        <v>312.33730000000003</v>
      </c>
      <c r="L39" s="191"/>
      <c r="M39" s="75">
        <f>K39/K96*100</f>
        <v>3.9506666376892952</v>
      </c>
      <c r="N39" s="62"/>
      <c r="O39" s="31"/>
      <c r="P39" s="62"/>
      <c r="Q39" s="62"/>
    </row>
    <row r="40" spans="1:17" ht="16.5" customHeight="1">
      <c r="A40" s="201" t="s">
        <v>131</v>
      </c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3"/>
      <c r="N40" s="2"/>
      <c r="O40" s="2"/>
      <c r="P40" s="2"/>
      <c r="Q40" s="2"/>
    </row>
    <row r="41" spans="1:17" s="1" customFormat="1" ht="15.75">
      <c r="A41" s="71" t="s">
        <v>6</v>
      </c>
      <c r="B41" s="21"/>
      <c r="C41" s="178" t="s">
        <v>66</v>
      </c>
      <c r="D41" s="179"/>
      <c r="E41" s="179"/>
      <c r="F41" s="179"/>
      <c r="G41" s="179"/>
      <c r="H41" s="179"/>
      <c r="I41" s="179"/>
      <c r="J41" s="179"/>
      <c r="K41" s="179"/>
      <c r="L41" s="180"/>
      <c r="M41" s="72"/>
      <c r="N41" s="62"/>
      <c r="O41" s="62"/>
      <c r="P41" s="62"/>
      <c r="Q41" s="62"/>
    </row>
    <row r="42" spans="1:17" s="1" customFormat="1" ht="20.100000000000001" customHeight="1">
      <c r="A42" s="23" t="s">
        <v>9</v>
      </c>
      <c r="B42" s="22" t="s">
        <v>35</v>
      </c>
      <c r="C42" s="181" t="s">
        <v>36</v>
      </c>
      <c r="D42" s="181"/>
      <c r="E42" s="181"/>
      <c r="F42" s="181"/>
      <c r="G42" s="22" t="s">
        <v>17</v>
      </c>
      <c r="H42" s="55">
        <v>4</v>
      </c>
      <c r="I42" s="55">
        <v>8.66</v>
      </c>
      <c r="J42" s="55">
        <f>I42*1.21</f>
        <v>10.4786</v>
      </c>
      <c r="K42" s="119">
        <f t="shared" ref="K42:K45" si="5">H42*J42</f>
        <v>41.914400000000001</v>
      </c>
      <c r="L42" s="119"/>
      <c r="M42" s="24"/>
      <c r="N42" s="62"/>
      <c r="O42" s="62"/>
      <c r="P42" s="62"/>
      <c r="Q42" s="62"/>
    </row>
    <row r="43" spans="1:17" s="1" customFormat="1" ht="32.25" customHeight="1">
      <c r="A43" s="23" t="s">
        <v>10</v>
      </c>
      <c r="B43" s="22" t="s">
        <v>65</v>
      </c>
      <c r="C43" s="135" t="s">
        <v>120</v>
      </c>
      <c r="D43" s="135"/>
      <c r="E43" s="135"/>
      <c r="F43" s="135"/>
      <c r="G43" s="22" t="s">
        <v>17</v>
      </c>
      <c r="H43" s="63">
        <v>4.5</v>
      </c>
      <c r="I43" s="63">
        <v>32.200000000000003</v>
      </c>
      <c r="J43" s="63">
        <f>I43*M2</f>
        <v>38.962000000000003</v>
      </c>
      <c r="K43" s="119">
        <f t="shared" si="5"/>
        <v>175.32900000000001</v>
      </c>
      <c r="L43" s="119"/>
      <c r="M43" s="24"/>
      <c r="N43" s="69"/>
      <c r="O43" s="69"/>
      <c r="P43" s="69"/>
      <c r="Q43" s="69"/>
    </row>
    <row r="44" spans="1:17" s="1" customFormat="1" ht="94.5" customHeight="1">
      <c r="A44" s="23" t="s">
        <v>11</v>
      </c>
      <c r="B44" s="22" t="s">
        <v>30</v>
      </c>
      <c r="C44" s="135" t="s">
        <v>69</v>
      </c>
      <c r="D44" s="135"/>
      <c r="E44" s="135"/>
      <c r="F44" s="135"/>
      <c r="G44" s="22" t="s">
        <v>15</v>
      </c>
      <c r="H44" s="55">
        <v>0.6</v>
      </c>
      <c r="I44" s="55">
        <v>13.65</v>
      </c>
      <c r="J44" s="55">
        <f>I44*M2</f>
        <v>16.516500000000001</v>
      </c>
      <c r="K44" s="119">
        <f t="shared" si="5"/>
        <v>9.9099000000000004</v>
      </c>
      <c r="L44" s="119"/>
      <c r="M44" s="24"/>
      <c r="N44" s="62"/>
      <c r="O44" s="62"/>
      <c r="P44" s="62"/>
      <c r="Q44" s="62"/>
    </row>
    <row r="45" spans="1:17" s="1" customFormat="1" ht="47.25" customHeight="1">
      <c r="A45" s="23" t="s">
        <v>39</v>
      </c>
      <c r="B45" s="21"/>
      <c r="C45" s="162" t="s">
        <v>73</v>
      </c>
      <c r="D45" s="162"/>
      <c r="E45" s="162"/>
      <c r="F45" s="162"/>
      <c r="G45" s="22" t="s">
        <v>17</v>
      </c>
      <c r="H45" s="55">
        <v>4</v>
      </c>
      <c r="I45" s="55">
        <v>17.600000000000001</v>
      </c>
      <c r="J45" s="55">
        <f>I45*M2</f>
        <v>21.295999999999999</v>
      </c>
      <c r="K45" s="119">
        <f t="shared" si="5"/>
        <v>85.183999999999997</v>
      </c>
      <c r="L45" s="119"/>
      <c r="M45" s="24"/>
      <c r="N45" s="62"/>
      <c r="O45" s="62"/>
      <c r="P45" s="62"/>
      <c r="Q45" s="62"/>
    </row>
    <row r="46" spans="1:17" s="1" customFormat="1" ht="16.5" customHeight="1">
      <c r="A46" s="188" t="s">
        <v>12</v>
      </c>
      <c r="B46" s="189"/>
      <c r="C46" s="189"/>
      <c r="D46" s="189"/>
      <c r="E46" s="189"/>
      <c r="F46" s="189"/>
      <c r="G46" s="189"/>
      <c r="H46" s="189"/>
      <c r="I46" s="190"/>
      <c r="J46" s="74"/>
      <c r="K46" s="191">
        <f>K42+K43+K44+K45</f>
        <v>312.33730000000003</v>
      </c>
      <c r="L46" s="191"/>
      <c r="M46" s="75">
        <f>K46/K96*100</f>
        <v>3.9506666376892952</v>
      </c>
      <c r="N46" s="62"/>
      <c r="O46" s="31"/>
      <c r="P46" s="62"/>
      <c r="Q46" s="62"/>
    </row>
    <row r="47" spans="1:17" ht="16.5" customHeight="1">
      <c r="A47" s="201" t="s">
        <v>130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3"/>
      <c r="N47" s="2"/>
      <c r="O47" s="2"/>
      <c r="P47" s="2"/>
      <c r="Q47" s="2"/>
    </row>
    <row r="48" spans="1:17" s="1" customFormat="1" ht="15.75">
      <c r="A48" s="71" t="s">
        <v>6</v>
      </c>
      <c r="B48" s="21"/>
      <c r="C48" s="178" t="s">
        <v>66</v>
      </c>
      <c r="D48" s="179"/>
      <c r="E48" s="179"/>
      <c r="F48" s="179"/>
      <c r="G48" s="179"/>
      <c r="H48" s="179"/>
      <c r="I48" s="179"/>
      <c r="J48" s="179"/>
      <c r="K48" s="179"/>
      <c r="L48" s="180"/>
      <c r="M48" s="72"/>
      <c r="N48" s="62"/>
      <c r="O48" s="62"/>
      <c r="P48" s="62"/>
      <c r="Q48" s="62"/>
    </row>
    <row r="49" spans="1:17" s="1" customFormat="1" ht="20.100000000000001" customHeight="1">
      <c r="A49" s="23" t="s">
        <v>9</v>
      </c>
      <c r="B49" s="22" t="s">
        <v>35</v>
      </c>
      <c r="C49" s="181" t="s">
        <v>36</v>
      </c>
      <c r="D49" s="181"/>
      <c r="E49" s="181"/>
      <c r="F49" s="181"/>
      <c r="G49" s="22" t="s">
        <v>17</v>
      </c>
      <c r="H49" s="55">
        <v>6</v>
      </c>
      <c r="I49" s="55">
        <v>8.66</v>
      </c>
      <c r="J49" s="55">
        <f>I49*1.21</f>
        <v>10.4786</v>
      </c>
      <c r="K49" s="119">
        <f t="shared" ref="K49:K52" si="6">H49*J49</f>
        <v>62.871600000000001</v>
      </c>
      <c r="L49" s="119"/>
      <c r="M49" s="24"/>
      <c r="N49" s="62"/>
      <c r="O49" s="62"/>
      <c r="P49" s="62"/>
      <c r="Q49" s="62"/>
    </row>
    <row r="50" spans="1:17" s="1" customFormat="1" ht="32.25" customHeight="1">
      <c r="A50" s="23" t="s">
        <v>10</v>
      </c>
      <c r="B50" s="22" t="s">
        <v>65</v>
      </c>
      <c r="C50" s="135" t="s">
        <v>120</v>
      </c>
      <c r="D50" s="135"/>
      <c r="E50" s="135"/>
      <c r="F50" s="135"/>
      <c r="G50" s="22" t="s">
        <v>17</v>
      </c>
      <c r="H50" s="63">
        <v>4.5</v>
      </c>
      <c r="I50" s="63">
        <v>32.200000000000003</v>
      </c>
      <c r="J50" s="63">
        <f>I50*M2</f>
        <v>38.962000000000003</v>
      </c>
      <c r="K50" s="119">
        <f t="shared" si="6"/>
        <v>175.32900000000001</v>
      </c>
      <c r="L50" s="119"/>
      <c r="M50" s="24"/>
      <c r="N50" s="69"/>
      <c r="O50" s="69"/>
      <c r="P50" s="69"/>
      <c r="Q50" s="69"/>
    </row>
    <row r="51" spans="1:17" s="1" customFormat="1" ht="94.5" customHeight="1">
      <c r="A51" s="23" t="s">
        <v>11</v>
      </c>
      <c r="B51" s="22" t="s">
        <v>30</v>
      </c>
      <c r="C51" s="135" t="s">
        <v>69</v>
      </c>
      <c r="D51" s="135"/>
      <c r="E51" s="135"/>
      <c r="F51" s="135"/>
      <c r="G51" s="22" t="s">
        <v>15</v>
      </c>
      <c r="H51" s="55">
        <v>0.9</v>
      </c>
      <c r="I51" s="55">
        <v>13.65</v>
      </c>
      <c r="J51" s="55">
        <f>J44</f>
        <v>16.516500000000001</v>
      </c>
      <c r="K51" s="119">
        <f t="shared" si="6"/>
        <v>14.864850000000001</v>
      </c>
      <c r="L51" s="119"/>
      <c r="M51" s="24"/>
      <c r="N51" s="62"/>
      <c r="O51" s="62"/>
      <c r="P51" s="62"/>
      <c r="Q51" s="62"/>
    </row>
    <row r="52" spans="1:17" s="1" customFormat="1" ht="47.25" customHeight="1">
      <c r="A52" s="23" t="s">
        <v>39</v>
      </c>
      <c r="B52" s="21"/>
      <c r="C52" s="162" t="s">
        <v>73</v>
      </c>
      <c r="D52" s="162"/>
      <c r="E52" s="162"/>
      <c r="F52" s="162"/>
      <c r="G52" s="22" t="s">
        <v>17</v>
      </c>
      <c r="H52" s="55">
        <v>6</v>
      </c>
      <c r="I52" s="55">
        <v>17.600000000000001</v>
      </c>
      <c r="J52" s="55">
        <f>J45</f>
        <v>21.295999999999999</v>
      </c>
      <c r="K52" s="119">
        <f t="shared" si="6"/>
        <v>127.776</v>
      </c>
      <c r="L52" s="119"/>
      <c r="M52" s="24"/>
      <c r="N52" s="62"/>
      <c r="O52" s="62"/>
      <c r="P52" s="62"/>
      <c r="Q52" s="62"/>
    </row>
    <row r="53" spans="1:17" s="1" customFormat="1" ht="16.5" customHeight="1">
      <c r="A53" s="188" t="s">
        <v>12</v>
      </c>
      <c r="B53" s="189"/>
      <c r="C53" s="189"/>
      <c r="D53" s="189"/>
      <c r="E53" s="189"/>
      <c r="F53" s="189"/>
      <c r="G53" s="189"/>
      <c r="H53" s="189"/>
      <c r="I53" s="190"/>
      <c r="J53" s="74"/>
      <c r="K53" s="191">
        <f>K49+K50+K51+K52</f>
        <v>380.84145000000001</v>
      </c>
      <c r="L53" s="191"/>
      <c r="M53" s="75">
        <f>K53/K96*100</f>
        <v>4.8171563587321007</v>
      </c>
      <c r="N53" s="62"/>
      <c r="O53" s="31"/>
      <c r="P53" s="62"/>
      <c r="Q53" s="62"/>
    </row>
    <row r="54" spans="1:17" ht="16.5" customHeight="1">
      <c r="A54" s="201" t="s">
        <v>129</v>
      </c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3"/>
      <c r="N54" s="2"/>
      <c r="O54" s="2"/>
      <c r="P54" s="2"/>
      <c r="Q54" s="2"/>
    </row>
    <row r="55" spans="1:17" s="1" customFormat="1" ht="15.75">
      <c r="A55" s="71" t="s">
        <v>6</v>
      </c>
      <c r="B55" s="21"/>
      <c r="C55" s="178" t="s">
        <v>66</v>
      </c>
      <c r="D55" s="179"/>
      <c r="E55" s="179"/>
      <c r="F55" s="179"/>
      <c r="G55" s="179"/>
      <c r="H55" s="179"/>
      <c r="I55" s="179"/>
      <c r="J55" s="179"/>
      <c r="K55" s="179"/>
      <c r="L55" s="180"/>
      <c r="M55" s="72"/>
      <c r="N55" s="62"/>
      <c r="O55" s="62"/>
      <c r="P55" s="62"/>
      <c r="Q55" s="62"/>
    </row>
    <row r="56" spans="1:17" s="1" customFormat="1" ht="20.100000000000001" customHeight="1">
      <c r="A56" s="23" t="s">
        <v>9</v>
      </c>
      <c r="B56" s="22" t="s">
        <v>35</v>
      </c>
      <c r="C56" s="181" t="s">
        <v>36</v>
      </c>
      <c r="D56" s="181"/>
      <c r="E56" s="181"/>
      <c r="F56" s="181"/>
      <c r="G56" s="22" t="s">
        <v>17</v>
      </c>
      <c r="H56" s="55">
        <v>4</v>
      </c>
      <c r="I56" s="55">
        <v>8.66</v>
      </c>
      <c r="J56" s="55">
        <f>I56*1.21</f>
        <v>10.4786</v>
      </c>
      <c r="K56" s="119">
        <f t="shared" ref="K56:K59" si="7">H56*J56</f>
        <v>41.914400000000001</v>
      </c>
      <c r="L56" s="119"/>
      <c r="M56" s="24"/>
      <c r="N56" s="62"/>
      <c r="O56" s="62"/>
      <c r="P56" s="62"/>
      <c r="Q56" s="62"/>
    </row>
    <row r="57" spans="1:17" s="1" customFormat="1" ht="32.25" customHeight="1">
      <c r="A57" s="23" t="s">
        <v>10</v>
      </c>
      <c r="B57" s="22" t="s">
        <v>65</v>
      </c>
      <c r="C57" s="135" t="s">
        <v>120</v>
      </c>
      <c r="D57" s="135"/>
      <c r="E57" s="135"/>
      <c r="F57" s="135"/>
      <c r="G57" s="22" t="s">
        <v>17</v>
      </c>
      <c r="H57" s="63">
        <v>4.5</v>
      </c>
      <c r="I57" s="63">
        <v>32.200000000000003</v>
      </c>
      <c r="J57" s="63">
        <f>I57*M2</f>
        <v>38.962000000000003</v>
      </c>
      <c r="K57" s="119">
        <f t="shared" si="7"/>
        <v>175.32900000000001</v>
      </c>
      <c r="L57" s="119"/>
      <c r="M57" s="24"/>
      <c r="N57" s="69"/>
      <c r="O57" s="69"/>
      <c r="P57" s="69"/>
      <c r="Q57" s="69"/>
    </row>
    <row r="58" spans="1:17" s="1" customFormat="1" ht="94.5" customHeight="1">
      <c r="A58" s="23" t="s">
        <v>11</v>
      </c>
      <c r="B58" s="22" t="s">
        <v>30</v>
      </c>
      <c r="C58" s="135" t="s">
        <v>69</v>
      </c>
      <c r="D58" s="135"/>
      <c r="E58" s="135"/>
      <c r="F58" s="135"/>
      <c r="G58" s="22" t="s">
        <v>15</v>
      </c>
      <c r="H58" s="55">
        <v>0.6</v>
      </c>
      <c r="I58" s="55">
        <v>13.65</v>
      </c>
      <c r="J58" s="55">
        <f>J51</f>
        <v>16.516500000000001</v>
      </c>
      <c r="K58" s="119">
        <f t="shared" si="7"/>
        <v>9.9099000000000004</v>
      </c>
      <c r="L58" s="119"/>
      <c r="M58" s="24"/>
      <c r="N58" s="62"/>
      <c r="O58" s="62"/>
      <c r="P58" s="62"/>
      <c r="Q58" s="62"/>
    </row>
    <row r="59" spans="1:17" s="1" customFormat="1" ht="47.25" customHeight="1">
      <c r="A59" s="23" t="s">
        <v>39</v>
      </c>
      <c r="B59" s="21"/>
      <c r="C59" s="162" t="s">
        <v>73</v>
      </c>
      <c r="D59" s="162"/>
      <c r="E59" s="162"/>
      <c r="F59" s="162"/>
      <c r="G59" s="22" t="s">
        <v>17</v>
      </c>
      <c r="H59" s="55">
        <v>4</v>
      </c>
      <c r="I59" s="55">
        <v>17.600000000000001</v>
      </c>
      <c r="J59" s="55">
        <f>J52</f>
        <v>21.295999999999999</v>
      </c>
      <c r="K59" s="119">
        <f t="shared" si="7"/>
        <v>85.183999999999997</v>
      </c>
      <c r="L59" s="119"/>
      <c r="M59" s="24"/>
      <c r="N59" s="62"/>
      <c r="O59" s="62"/>
      <c r="P59" s="62"/>
      <c r="Q59" s="62"/>
    </row>
    <row r="60" spans="1:17" s="1" customFormat="1" ht="16.5" customHeight="1">
      <c r="A60" s="188" t="s">
        <v>12</v>
      </c>
      <c r="B60" s="189"/>
      <c r="C60" s="189"/>
      <c r="D60" s="189"/>
      <c r="E60" s="189"/>
      <c r="F60" s="189"/>
      <c r="G60" s="189"/>
      <c r="H60" s="189"/>
      <c r="I60" s="190"/>
      <c r="J60" s="74"/>
      <c r="K60" s="191">
        <f>K56+K57+K58+K59</f>
        <v>312.33730000000003</v>
      </c>
      <c r="L60" s="191"/>
      <c r="M60" s="75">
        <f>K60/K96*100</f>
        <v>3.9506666376892952</v>
      </c>
      <c r="N60" s="62"/>
      <c r="O60" s="31"/>
      <c r="P60" s="62"/>
      <c r="Q60" s="62"/>
    </row>
    <row r="61" spans="1:17" ht="16.5" customHeight="1">
      <c r="A61" s="192" t="s">
        <v>128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3"/>
      <c r="L61" s="193"/>
      <c r="M61" s="194"/>
      <c r="N61" s="2"/>
      <c r="O61" s="2"/>
      <c r="P61" s="2"/>
      <c r="Q61" s="2"/>
    </row>
    <row r="62" spans="1:17" s="1" customFormat="1" ht="15.75">
      <c r="A62" s="71" t="s">
        <v>6</v>
      </c>
      <c r="B62" s="21"/>
      <c r="C62" s="178" t="s">
        <v>66</v>
      </c>
      <c r="D62" s="179"/>
      <c r="E62" s="179"/>
      <c r="F62" s="179"/>
      <c r="G62" s="179"/>
      <c r="H62" s="179"/>
      <c r="I62" s="179"/>
      <c r="J62" s="179"/>
      <c r="K62" s="179"/>
      <c r="L62" s="180"/>
      <c r="M62" s="72"/>
      <c r="N62" s="62"/>
      <c r="O62" s="62"/>
      <c r="P62" s="62"/>
      <c r="Q62" s="62"/>
    </row>
    <row r="63" spans="1:17" s="1" customFormat="1" ht="20.100000000000001" customHeight="1">
      <c r="A63" s="23" t="s">
        <v>9</v>
      </c>
      <c r="B63" s="22" t="s">
        <v>35</v>
      </c>
      <c r="C63" s="181" t="s">
        <v>36</v>
      </c>
      <c r="D63" s="181"/>
      <c r="E63" s="181"/>
      <c r="F63" s="181"/>
      <c r="G63" s="22" t="s">
        <v>17</v>
      </c>
      <c r="H63" s="55">
        <v>2.25</v>
      </c>
      <c r="I63" s="55">
        <v>8.66</v>
      </c>
      <c r="J63" s="55">
        <f>I63*1.21</f>
        <v>10.4786</v>
      </c>
      <c r="K63" s="119">
        <f>H63*J63</f>
        <v>23.57685</v>
      </c>
      <c r="L63" s="119"/>
      <c r="M63" s="24"/>
      <c r="N63" s="62"/>
      <c r="O63" s="62"/>
      <c r="P63" s="62"/>
      <c r="Q63" s="62"/>
    </row>
    <row r="64" spans="1:17" s="1" customFormat="1" ht="32.25" customHeight="1">
      <c r="A64" s="23" t="s">
        <v>10</v>
      </c>
      <c r="B64" s="22" t="s">
        <v>65</v>
      </c>
      <c r="C64" s="135" t="s">
        <v>120</v>
      </c>
      <c r="D64" s="135"/>
      <c r="E64" s="135"/>
      <c r="F64" s="135"/>
      <c r="G64" s="22" t="s">
        <v>17</v>
      </c>
      <c r="H64" s="63">
        <v>4.5</v>
      </c>
      <c r="I64" s="63">
        <v>32.200000000000003</v>
      </c>
      <c r="J64" s="63">
        <f>I64*M2</f>
        <v>38.962000000000003</v>
      </c>
      <c r="K64" s="119">
        <f>H64*J64</f>
        <v>175.32900000000001</v>
      </c>
      <c r="L64" s="119"/>
      <c r="M64" s="24"/>
      <c r="N64" s="69"/>
      <c r="O64" s="69"/>
      <c r="P64" s="69"/>
      <c r="Q64" s="69"/>
    </row>
    <row r="65" spans="1:17" s="1" customFormat="1" ht="94.5" customHeight="1">
      <c r="A65" s="23" t="s">
        <v>11</v>
      </c>
      <c r="B65" s="22" t="s">
        <v>30</v>
      </c>
      <c r="C65" s="135" t="s">
        <v>69</v>
      </c>
      <c r="D65" s="135"/>
      <c r="E65" s="135"/>
      <c r="F65" s="135"/>
      <c r="G65" s="22" t="s">
        <v>15</v>
      </c>
      <c r="H65" s="55">
        <v>0.34</v>
      </c>
      <c r="I65" s="55">
        <v>13.65</v>
      </c>
      <c r="J65" s="55">
        <f>J72</f>
        <v>16.516500000000001</v>
      </c>
      <c r="K65" s="119">
        <f>H65*J65</f>
        <v>5.6156100000000002</v>
      </c>
      <c r="L65" s="119"/>
      <c r="M65" s="24"/>
      <c r="N65" s="62"/>
      <c r="O65" s="62"/>
      <c r="P65" s="62"/>
      <c r="Q65" s="62"/>
    </row>
    <row r="66" spans="1:17" s="1" customFormat="1" ht="47.25" customHeight="1">
      <c r="A66" s="23" t="s">
        <v>39</v>
      </c>
      <c r="B66" s="21"/>
      <c r="C66" s="162" t="s">
        <v>73</v>
      </c>
      <c r="D66" s="162"/>
      <c r="E66" s="162"/>
      <c r="F66" s="162"/>
      <c r="G66" s="22" t="s">
        <v>17</v>
      </c>
      <c r="H66" s="55">
        <v>2.25</v>
      </c>
      <c r="I66" s="55">
        <v>17.600000000000001</v>
      </c>
      <c r="J66" s="55">
        <f>J59</f>
        <v>21.295999999999999</v>
      </c>
      <c r="K66" s="119">
        <f t="shared" ref="K66" si="8">H66*J66</f>
        <v>47.915999999999997</v>
      </c>
      <c r="L66" s="119"/>
      <c r="M66" s="24"/>
      <c r="N66" s="62"/>
      <c r="O66" s="62"/>
      <c r="P66" s="62"/>
      <c r="Q66" s="62"/>
    </row>
    <row r="67" spans="1:17" s="1" customFormat="1" ht="16.5" customHeight="1">
      <c r="A67" s="188" t="s">
        <v>12</v>
      </c>
      <c r="B67" s="189"/>
      <c r="C67" s="189"/>
      <c r="D67" s="189"/>
      <c r="E67" s="189"/>
      <c r="F67" s="189"/>
      <c r="G67" s="189"/>
      <c r="H67" s="189"/>
      <c r="I67" s="190"/>
      <c r="J67" s="74"/>
      <c r="K67" s="191">
        <f>K63+K64+K65+K66</f>
        <v>252.43746000000002</v>
      </c>
      <c r="L67" s="191"/>
      <c r="M67" s="75">
        <f>K67/K96*100</f>
        <v>3.1930104131816019</v>
      </c>
      <c r="N67" s="62"/>
      <c r="O67" s="31"/>
      <c r="P67" s="62"/>
      <c r="Q67" s="62"/>
    </row>
    <row r="68" spans="1:17" ht="16.5" customHeight="1">
      <c r="A68" s="198" t="s">
        <v>127</v>
      </c>
      <c r="B68" s="199"/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200"/>
      <c r="N68" s="2"/>
      <c r="O68" s="2"/>
      <c r="P68" s="2"/>
      <c r="Q68" s="2"/>
    </row>
    <row r="69" spans="1:17" s="1" customFormat="1" ht="15.75">
      <c r="A69" s="71" t="s">
        <v>6</v>
      </c>
      <c r="B69" s="21"/>
      <c r="C69" s="178" t="s">
        <v>66</v>
      </c>
      <c r="D69" s="179"/>
      <c r="E69" s="179"/>
      <c r="F69" s="179"/>
      <c r="G69" s="179"/>
      <c r="H69" s="179"/>
      <c r="I69" s="179"/>
      <c r="J69" s="179"/>
      <c r="K69" s="179"/>
      <c r="L69" s="180"/>
      <c r="M69" s="72"/>
      <c r="N69" s="62"/>
      <c r="O69" s="62"/>
      <c r="P69" s="62"/>
      <c r="Q69" s="62"/>
    </row>
    <row r="70" spans="1:17" s="1" customFormat="1" ht="20.100000000000001" customHeight="1">
      <c r="A70" s="23" t="s">
        <v>9</v>
      </c>
      <c r="B70" s="22" t="s">
        <v>35</v>
      </c>
      <c r="C70" s="181" t="s">
        <v>36</v>
      </c>
      <c r="D70" s="181"/>
      <c r="E70" s="181"/>
      <c r="F70" s="181"/>
      <c r="G70" s="22" t="s">
        <v>17</v>
      </c>
      <c r="H70" s="55">
        <v>2.5</v>
      </c>
      <c r="I70" s="55">
        <v>8.66</v>
      </c>
      <c r="J70" s="55">
        <f>I70*1.21</f>
        <v>10.4786</v>
      </c>
      <c r="K70" s="119">
        <f t="shared" ref="K70:K73" si="9">H70*J70</f>
        <v>26.1965</v>
      </c>
      <c r="L70" s="119"/>
      <c r="M70" s="24"/>
      <c r="N70" s="62"/>
      <c r="O70" s="62"/>
      <c r="P70" s="62"/>
      <c r="Q70" s="62"/>
    </row>
    <row r="71" spans="1:17" s="1" customFormat="1" ht="32.25" customHeight="1">
      <c r="A71" s="23" t="s">
        <v>10</v>
      </c>
      <c r="B71" s="22" t="s">
        <v>65</v>
      </c>
      <c r="C71" s="135" t="s">
        <v>120</v>
      </c>
      <c r="D71" s="135"/>
      <c r="E71" s="135"/>
      <c r="F71" s="135"/>
      <c r="G71" s="22" t="s">
        <v>17</v>
      </c>
      <c r="H71" s="63">
        <v>4.5</v>
      </c>
      <c r="I71" s="63">
        <v>32.200000000000003</v>
      </c>
      <c r="J71" s="63">
        <f>I71*M2</f>
        <v>38.962000000000003</v>
      </c>
      <c r="K71" s="119">
        <f t="shared" si="9"/>
        <v>175.32900000000001</v>
      </c>
      <c r="L71" s="119"/>
      <c r="M71" s="24"/>
      <c r="N71" s="69"/>
      <c r="O71" s="69"/>
      <c r="P71" s="69"/>
      <c r="Q71" s="69"/>
    </row>
    <row r="72" spans="1:17" s="1" customFormat="1" ht="94.5" customHeight="1">
      <c r="A72" s="23" t="s">
        <v>11</v>
      </c>
      <c r="B72" s="22" t="s">
        <v>30</v>
      </c>
      <c r="C72" s="135" t="s">
        <v>69</v>
      </c>
      <c r="D72" s="135"/>
      <c r="E72" s="135"/>
      <c r="F72" s="135"/>
      <c r="G72" s="22" t="s">
        <v>15</v>
      </c>
      <c r="H72" s="55">
        <v>0.38</v>
      </c>
      <c r="I72" s="55">
        <v>13.65</v>
      </c>
      <c r="J72" s="55">
        <f>J58</f>
        <v>16.516500000000001</v>
      </c>
      <c r="K72" s="119">
        <f t="shared" si="9"/>
        <v>6.2762700000000002</v>
      </c>
      <c r="L72" s="119"/>
      <c r="M72" s="24"/>
      <c r="N72" s="62"/>
      <c r="O72" s="62"/>
      <c r="P72" s="62"/>
      <c r="Q72" s="62"/>
    </row>
    <row r="73" spans="1:17" s="1" customFormat="1" ht="47.25" customHeight="1">
      <c r="A73" s="23" t="s">
        <v>39</v>
      </c>
      <c r="B73" s="21"/>
      <c r="C73" s="162" t="s">
        <v>73</v>
      </c>
      <c r="D73" s="162"/>
      <c r="E73" s="162"/>
      <c r="F73" s="162"/>
      <c r="G73" s="22" t="s">
        <v>17</v>
      </c>
      <c r="H73" s="55">
        <v>2.5</v>
      </c>
      <c r="I73" s="55">
        <v>17.600000000000001</v>
      </c>
      <c r="J73" s="55">
        <f>J66</f>
        <v>21.295999999999999</v>
      </c>
      <c r="K73" s="119">
        <f t="shared" si="9"/>
        <v>53.239999999999995</v>
      </c>
      <c r="L73" s="119"/>
      <c r="M73" s="24"/>
      <c r="N73" s="62"/>
      <c r="O73" s="62"/>
      <c r="P73" s="62"/>
      <c r="Q73" s="62"/>
    </row>
    <row r="74" spans="1:17" s="1" customFormat="1" ht="16.5" customHeight="1">
      <c r="A74" s="188" t="s">
        <v>12</v>
      </c>
      <c r="B74" s="189"/>
      <c r="C74" s="189"/>
      <c r="D74" s="189"/>
      <c r="E74" s="189"/>
      <c r="F74" s="189"/>
      <c r="G74" s="189"/>
      <c r="H74" s="189"/>
      <c r="I74" s="190"/>
      <c r="J74" s="74"/>
      <c r="K74" s="191">
        <f>K70+K71+K72+K73</f>
        <v>261.04177000000004</v>
      </c>
      <c r="L74" s="191"/>
      <c r="M74" s="75">
        <f>K74/K96*100</f>
        <v>3.3018439097167147</v>
      </c>
      <c r="N74" s="62"/>
      <c r="O74" s="31"/>
      <c r="P74" s="62"/>
      <c r="Q74" s="62"/>
    </row>
    <row r="75" spans="1:17" ht="16.5" customHeight="1">
      <c r="A75" s="195" t="s">
        <v>126</v>
      </c>
      <c r="B75" s="196"/>
      <c r="C75" s="196"/>
      <c r="D75" s="196"/>
      <c r="E75" s="196"/>
      <c r="F75" s="196"/>
      <c r="G75" s="196"/>
      <c r="H75" s="196"/>
      <c r="I75" s="196"/>
      <c r="J75" s="196"/>
      <c r="K75" s="196"/>
      <c r="L75" s="196"/>
      <c r="M75" s="197"/>
      <c r="N75" s="2"/>
      <c r="O75" s="2"/>
      <c r="P75" s="2"/>
      <c r="Q75" s="2"/>
    </row>
    <row r="76" spans="1:17" s="1" customFormat="1" ht="15.75">
      <c r="A76" s="71" t="s">
        <v>6</v>
      </c>
      <c r="B76" s="21"/>
      <c r="C76" s="178" t="s">
        <v>66</v>
      </c>
      <c r="D76" s="179"/>
      <c r="E76" s="179"/>
      <c r="F76" s="179"/>
      <c r="G76" s="179"/>
      <c r="H76" s="179"/>
      <c r="I76" s="179"/>
      <c r="J76" s="179"/>
      <c r="K76" s="179"/>
      <c r="L76" s="180"/>
      <c r="M76" s="72"/>
      <c r="N76" s="62"/>
      <c r="O76" s="62"/>
      <c r="P76" s="62"/>
      <c r="Q76" s="62"/>
    </row>
    <row r="77" spans="1:17" s="1" customFormat="1" ht="20.100000000000001" customHeight="1">
      <c r="A77" s="23" t="s">
        <v>9</v>
      </c>
      <c r="B77" s="22" t="s">
        <v>35</v>
      </c>
      <c r="C77" s="181" t="s">
        <v>36</v>
      </c>
      <c r="D77" s="181"/>
      <c r="E77" s="181"/>
      <c r="F77" s="181"/>
      <c r="G77" s="22" t="s">
        <v>17</v>
      </c>
      <c r="H77" s="55">
        <v>36</v>
      </c>
      <c r="I77" s="55">
        <v>8.66</v>
      </c>
      <c r="J77" s="55">
        <f>I77*1.21</f>
        <v>10.4786</v>
      </c>
      <c r="K77" s="119">
        <f t="shared" ref="K77:K80" si="10">H77*J77</f>
        <v>377.2296</v>
      </c>
      <c r="L77" s="119"/>
      <c r="M77" s="24"/>
      <c r="N77" s="62"/>
      <c r="O77" s="62"/>
      <c r="P77" s="62"/>
      <c r="Q77" s="62"/>
    </row>
    <row r="78" spans="1:17" s="1" customFormat="1" ht="32.25" customHeight="1">
      <c r="A78" s="23" t="s">
        <v>10</v>
      </c>
      <c r="B78" s="22" t="s">
        <v>65</v>
      </c>
      <c r="C78" s="135" t="s">
        <v>120</v>
      </c>
      <c r="D78" s="135"/>
      <c r="E78" s="135"/>
      <c r="F78" s="135"/>
      <c r="G78" s="22" t="s">
        <v>17</v>
      </c>
      <c r="H78" s="63">
        <v>4.5</v>
      </c>
      <c r="I78" s="63">
        <v>32.200000000000003</v>
      </c>
      <c r="J78" s="63">
        <f>I78*M2</f>
        <v>38.962000000000003</v>
      </c>
      <c r="K78" s="119">
        <f t="shared" si="10"/>
        <v>175.32900000000001</v>
      </c>
      <c r="L78" s="119"/>
      <c r="M78" s="24"/>
      <c r="N78" s="69"/>
      <c r="O78" s="69"/>
      <c r="P78" s="69"/>
      <c r="Q78" s="69"/>
    </row>
    <row r="79" spans="1:17" s="1" customFormat="1" ht="94.5" customHeight="1">
      <c r="A79" s="23" t="s">
        <v>11</v>
      </c>
      <c r="B79" s="22" t="s">
        <v>30</v>
      </c>
      <c r="C79" s="135" t="s">
        <v>69</v>
      </c>
      <c r="D79" s="135"/>
      <c r="E79" s="135"/>
      <c r="F79" s="135"/>
      <c r="G79" s="22" t="s">
        <v>15</v>
      </c>
      <c r="H79" s="55">
        <v>5.4</v>
      </c>
      <c r="I79" s="55">
        <v>13.65</v>
      </c>
      <c r="J79" s="55">
        <f>J72</f>
        <v>16.516500000000001</v>
      </c>
      <c r="K79" s="119">
        <f t="shared" si="10"/>
        <v>89.18910000000001</v>
      </c>
      <c r="L79" s="119"/>
      <c r="M79" s="24"/>
      <c r="N79" s="62"/>
      <c r="O79" s="62"/>
      <c r="P79" s="62"/>
      <c r="Q79" s="62"/>
    </row>
    <row r="80" spans="1:17" s="1" customFormat="1" ht="47.25" customHeight="1">
      <c r="A80" s="23" t="s">
        <v>39</v>
      </c>
      <c r="B80" s="21"/>
      <c r="C80" s="162" t="s">
        <v>73</v>
      </c>
      <c r="D80" s="162"/>
      <c r="E80" s="162"/>
      <c r="F80" s="162"/>
      <c r="G80" s="22" t="s">
        <v>17</v>
      </c>
      <c r="H80" s="55">
        <v>36</v>
      </c>
      <c r="I80" s="55">
        <v>17.600000000000001</v>
      </c>
      <c r="J80" s="55">
        <f>J73</f>
        <v>21.295999999999999</v>
      </c>
      <c r="K80" s="119">
        <f t="shared" si="10"/>
        <v>766.65599999999995</v>
      </c>
      <c r="L80" s="119"/>
      <c r="M80" s="24"/>
      <c r="N80" s="62"/>
      <c r="O80" s="62"/>
      <c r="P80" s="62"/>
      <c r="Q80" s="62"/>
    </row>
    <row r="81" spans="1:17" s="1" customFormat="1" ht="16.5" customHeight="1">
      <c r="A81" s="188" t="s">
        <v>12</v>
      </c>
      <c r="B81" s="189"/>
      <c r="C81" s="189"/>
      <c r="D81" s="189"/>
      <c r="E81" s="189"/>
      <c r="F81" s="189"/>
      <c r="G81" s="189"/>
      <c r="H81" s="189"/>
      <c r="I81" s="190"/>
      <c r="J81" s="74"/>
      <c r="K81" s="191">
        <f>K77+K78+K79+K80</f>
        <v>1408.4037000000001</v>
      </c>
      <c r="L81" s="191"/>
      <c r="M81" s="75">
        <f>K81/K96*100</f>
        <v>17.814502174374187</v>
      </c>
      <c r="N81" s="62"/>
      <c r="O81" s="31"/>
      <c r="P81" s="62"/>
      <c r="Q81" s="62"/>
    </row>
    <row r="82" spans="1:17" ht="16.5" customHeight="1">
      <c r="A82" s="192" t="s">
        <v>125</v>
      </c>
      <c r="B82" s="193"/>
      <c r="C82" s="193"/>
      <c r="D82" s="193"/>
      <c r="E82" s="193"/>
      <c r="F82" s="193"/>
      <c r="G82" s="193"/>
      <c r="H82" s="193"/>
      <c r="I82" s="193"/>
      <c r="J82" s="193"/>
      <c r="K82" s="193"/>
      <c r="L82" s="193"/>
      <c r="M82" s="194"/>
      <c r="N82" s="2"/>
      <c r="O82" s="2"/>
      <c r="P82" s="2"/>
      <c r="Q82" s="2"/>
    </row>
    <row r="83" spans="1:17" s="1" customFormat="1" ht="15.75">
      <c r="A83" s="71" t="s">
        <v>6</v>
      </c>
      <c r="B83" s="21"/>
      <c r="C83" s="178" t="s">
        <v>66</v>
      </c>
      <c r="D83" s="179"/>
      <c r="E83" s="179"/>
      <c r="F83" s="179"/>
      <c r="G83" s="179"/>
      <c r="H83" s="179"/>
      <c r="I83" s="179"/>
      <c r="J83" s="179"/>
      <c r="K83" s="179"/>
      <c r="L83" s="180"/>
      <c r="M83" s="72"/>
      <c r="N83" s="62"/>
      <c r="O83" s="62"/>
      <c r="P83" s="62"/>
      <c r="Q83" s="62"/>
    </row>
    <row r="84" spans="1:17" s="1" customFormat="1" ht="20.100000000000001" customHeight="1">
      <c r="A84" s="23" t="s">
        <v>9</v>
      </c>
      <c r="B84" s="22" t="s">
        <v>35</v>
      </c>
      <c r="C84" s="181" t="s">
        <v>36</v>
      </c>
      <c r="D84" s="181"/>
      <c r="E84" s="181"/>
      <c r="F84" s="181"/>
      <c r="G84" s="22" t="s">
        <v>17</v>
      </c>
      <c r="H84" s="55">
        <v>6</v>
      </c>
      <c r="I84" s="55">
        <v>8.66</v>
      </c>
      <c r="J84" s="55">
        <f>I84*1.21</f>
        <v>10.4786</v>
      </c>
      <c r="K84" s="119">
        <f t="shared" ref="K84:K87" si="11">H84*J84</f>
        <v>62.871600000000001</v>
      </c>
      <c r="L84" s="119"/>
      <c r="M84" s="24"/>
      <c r="N84" s="62"/>
      <c r="O84" s="62"/>
      <c r="P84" s="62"/>
      <c r="Q84" s="62"/>
    </row>
    <row r="85" spans="1:17" s="1" customFormat="1" ht="31.5" customHeight="1">
      <c r="A85" s="23" t="s">
        <v>10</v>
      </c>
      <c r="B85" s="22" t="s">
        <v>65</v>
      </c>
      <c r="C85" s="135" t="s">
        <v>120</v>
      </c>
      <c r="D85" s="135"/>
      <c r="E85" s="135"/>
      <c r="F85" s="135"/>
      <c r="G85" s="22" t="s">
        <v>15</v>
      </c>
      <c r="H85" s="55">
        <v>6</v>
      </c>
      <c r="I85" s="55">
        <v>32.200000000000003</v>
      </c>
      <c r="J85" s="55">
        <f>I85*M2</f>
        <v>38.962000000000003</v>
      </c>
      <c r="K85" s="119">
        <f t="shared" si="11"/>
        <v>233.77200000000002</v>
      </c>
      <c r="L85" s="119"/>
      <c r="M85" s="24"/>
      <c r="N85" s="62"/>
      <c r="O85" s="62"/>
      <c r="P85" s="62"/>
      <c r="Q85" s="62"/>
    </row>
    <row r="86" spans="1:17" s="1" customFormat="1" ht="94.5" customHeight="1">
      <c r="A86" s="23" t="s">
        <v>11</v>
      </c>
      <c r="B86" s="22" t="s">
        <v>30</v>
      </c>
      <c r="C86" s="135" t="s">
        <v>69</v>
      </c>
      <c r="D86" s="135"/>
      <c r="E86" s="135"/>
      <c r="F86" s="135"/>
      <c r="G86" s="22" t="s">
        <v>15</v>
      </c>
      <c r="H86" s="55">
        <v>0.9</v>
      </c>
      <c r="I86" s="55">
        <v>25.2</v>
      </c>
      <c r="J86" s="55">
        <f>J72</f>
        <v>16.516500000000001</v>
      </c>
      <c r="K86" s="119">
        <f t="shared" si="11"/>
        <v>14.864850000000001</v>
      </c>
      <c r="L86" s="119"/>
      <c r="M86" s="24"/>
      <c r="N86" s="62"/>
      <c r="O86" s="62"/>
      <c r="P86" s="62"/>
      <c r="Q86" s="62"/>
    </row>
    <row r="87" spans="1:17" s="1" customFormat="1" ht="47.25" customHeight="1">
      <c r="A87" s="23" t="s">
        <v>39</v>
      </c>
      <c r="B87" s="21"/>
      <c r="C87" s="162" t="s">
        <v>73</v>
      </c>
      <c r="D87" s="162"/>
      <c r="E87" s="162"/>
      <c r="F87" s="162"/>
      <c r="G87" s="22" t="s">
        <v>17</v>
      </c>
      <c r="H87" s="55">
        <v>6</v>
      </c>
      <c r="I87" s="55">
        <v>17.600000000000001</v>
      </c>
      <c r="J87" s="55">
        <f>J80</f>
        <v>21.295999999999999</v>
      </c>
      <c r="K87" s="119">
        <f t="shared" si="11"/>
        <v>127.776</v>
      </c>
      <c r="L87" s="119"/>
      <c r="M87" s="24"/>
      <c r="N87" s="62"/>
      <c r="O87" s="62"/>
      <c r="P87" s="62"/>
      <c r="Q87" s="62"/>
    </row>
    <row r="88" spans="1:17" s="1" customFormat="1" ht="47.25" customHeight="1">
      <c r="A88" s="23" t="s">
        <v>55</v>
      </c>
      <c r="B88" s="21" t="s">
        <v>81</v>
      </c>
      <c r="C88" s="162" t="s">
        <v>80</v>
      </c>
      <c r="D88" s="162"/>
      <c r="E88" s="162"/>
      <c r="F88" s="162"/>
      <c r="G88" s="22" t="s">
        <v>3</v>
      </c>
      <c r="H88" s="76">
        <v>1</v>
      </c>
      <c r="I88" s="55">
        <v>1358</v>
      </c>
      <c r="J88" s="55">
        <f>I88*M2</f>
        <v>1643.18</v>
      </c>
      <c r="K88" s="119">
        <f t="shared" ref="K88" si="12">H88*J88</f>
        <v>1643.18</v>
      </c>
      <c r="L88" s="119"/>
      <c r="M88" s="24"/>
      <c r="N88" s="62"/>
      <c r="O88" s="62"/>
      <c r="P88" s="62"/>
      <c r="Q88" s="62"/>
    </row>
    <row r="89" spans="1:17" s="1" customFormat="1" ht="16.5" customHeight="1">
      <c r="A89" s="188" t="s">
        <v>12</v>
      </c>
      <c r="B89" s="189"/>
      <c r="C89" s="189"/>
      <c r="D89" s="189"/>
      <c r="E89" s="189"/>
      <c r="F89" s="189"/>
      <c r="G89" s="189"/>
      <c r="H89" s="189"/>
      <c r="I89" s="190"/>
      <c r="J89" s="74"/>
      <c r="K89" s="191">
        <f>K84+K85+K86+K87+K88</f>
        <v>2082.4644499999999</v>
      </c>
      <c r="L89" s="191"/>
      <c r="M89" s="75">
        <f>K89/K96*100</f>
        <v>26.340506967272198</v>
      </c>
      <c r="N89" s="62"/>
      <c r="O89" s="31"/>
      <c r="P89" s="62"/>
      <c r="Q89" s="62"/>
    </row>
    <row r="90" spans="1:17" ht="16.5" customHeight="1">
      <c r="A90" s="185" t="s">
        <v>82</v>
      </c>
      <c r="B90" s="186"/>
      <c r="C90" s="186"/>
      <c r="D90" s="186"/>
      <c r="E90" s="186"/>
      <c r="F90" s="186"/>
      <c r="G90" s="186"/>
      <c r="H90" s="186"/>
      <c r="I90" s="186"/>
      <c r="J90" s="186"/>
      <c r="K90" s="186"/>
      <c r="L90" s="186"/>
      <c r="M90" s="187"/>
      <c r="N90" s="2"/>
      <c r="O90" s="2"/>
      <c r="P90" s="2"/>
      <c r="Q90" s="2"/>
    </row>
    <row r="91" spans="1:17" s="45" customFormat="1" ht="20.100000000000001" customHeight="1">
      <c r="A91" s="41" t="s">
        <v>6</v>
      </c>
      <c r="B91" s="42"/>
      <c r="C91" s="141" t="s">
        <v>83</v>
      </c>
      <c r="D91" s="142"/>
      <c r="E91" s="142"/>
      <c r="F91" s="142"/>
      <c r="G91" s="142"/>
      <c r="H91" s="142"/>
      <c r="I91" s="142"/>
      <c r="J91" s="142"/>
      <c r="K91" s="142"/>
      <c r="L91" s="143"/>
      <c r="M91" s="43"/>
      <c r="N91" s="44"/>
      <c r="O91" s="44"/>
      <c r="P91" s="44"/>
      <c r="Q91" s="44"/>
    </row>
    <row r="92" spans="1:17" s="1" customFormat="1" ht="47.25" customHeight="1">
      <c r="A92" s="22" t="s">
        <v>9</v>
      </c>
      <c r="B92" s="22" t="s">
        <v>22</v>
      </c>
      <c r="C92" s="162" t="s">
        <v>23</v>
      </c>
      <c r="D92" s="162"/>
      <c r="E92" s="162"/>
      <c r="F92" s="162"/>
      <c r="G92" s="22" t="s">
        <v>17</v>
      </c>
      <c r="H92" s="55">
        <v>1.17</v>
      </c>
      <c r="I92" s="55">
        <v>52</v>
      </c>
      <c r="J92" s="55">
        <f>I92*M2</f>
        <v>62.92</v>
      </c>
      <c r="K92" s="119">
        <f t="shared" ref="K92:K94" si="13">H92*J92</f>
        <v>73.616399999999999</v>
      </c>
      <c r="L92" s="119"/>
      <c r="M92" s="55"/>
      <c r="N92" s="62"/>
      <c r="O92" s="62"/>
      <c r="P92" s="62"/>
      <c r="Q92" s="62"/>
    </row>
    <row r="93" spans="1:17" s="1" customFormat="1" ht="33" customHeight="1">
      <c r="A93" s="22" t="s">
        <v>10</v>
      </c>
      <c r="B93" s="21" t="s">
        <v>21</v>
      </c>
      <c r="C93" s="135" t="s">
        <v>20</v>
      </c>
      <c r="D93" s="135"/>
      <c r="E93" s="135"/>
      <c r="F93" s="135"/>
      <c r="G93" s="22" t="s">
        <v>19</v>
      </c>
      <c r="H93" s="55">
        <v>34.32</v>
      </c>
      <c r="I93" s="55">
        <v>7.41</v>
      </c>
      <c r="J93" s="55">
        <f>I93*M2</f>
        <v>8.9660999999999991</v>
      </c>
      <c r="K93" s="119">
        <f t="shared" si="13"/>
        <v>307.71655199999998</v>
      </c>
      <c r="L93" s="119"/>
      <c r="M93" s="55"/>
      <c r="N93" s="62"/>
      <c r="O93" s="62"/>
      <c r="P93" s="62"/>
      <c r="Q93" s="62"/>
    </row>
    <row r="94" spans="1:17" s="1" customFormat="1" ht="48" customHeight="1">
      <c r="A94" s="22" t="s">
        <v>11</v>
      </c>
      <c r="B94" s="22" t="s">
        <v>24</v>
      </c>
      <c r="C94" s="162" t="s">
        <v>27</v>
      </c>
      <c r="D94" s="162"/>
      <c r="E94" s="162"/>
      <c r="F94" s="162"/>
      <c r="G94" s="22" t="s">
        <v>15</v>
      </c>
      <c r="H94" s="55">
        <v>0.3</v>
      </c>
      <c r="I94" s="55">
        <v>347.81</v>
      </c>
      <c r="J94" s="55">
        <f>I94*M2</f>
        <v>420.8501</v>
      </c>
      <c r="K94" s="119">
        <f t="shared" si="13"/>
        <v>126.25502999999999</v>
      </c>
      <c r="L94" s="119"/>
      <c r="M94" s="55"/>
      <c r="N94" s="62"/>
      <c r="O94" s="62"/>
      <c r="P94" s="62"/>
      <c r="Q94" s="62"/>
    </row>
    <row r="95" spans="1:17" s="1" customFormat="1" ht="20.100000000000001" customHeight="1">
      <c r="A95" s="111" t="s">
        <v>12</v>
      </c>
      <c r="B95" s="112"/>
      <c r="C95" s="112"/>
      <c r="D95" s="112"/>
      <c r="E95" s="112"/>
      <c r="F95" s="112"/>
      <c r="G95" s="112"/>
      <c r="H95" s="112"/>
      <c r="I95" s="113"/>
      <c r="J95" s="54"/>
      <c r="K95" s="114">
        <f>K92+K93+K94</f>
        <v>507.58798199999995</v>
      </c>
      <c r="L95" s="114"/>
      <c r="M95" s="50">
        <f>K95/K96*100</f>
        <v>6.4203375843340975</v>
      </c>
      <c r="N95" s="62"/>
      <c r="O95" s="31"/>
      <c r="P95" s="62"/>
      <c r="Q95" s="62"/>
    </row>
    <row r="96" spans="1:17" s="1" customFormat="1" ht="20.100000000000001" customHeight="1">
      <c r="A96" s="111" t="s">
        <v>84</v>
      </c>
      <c r="B96" s="112"/>
      <c r="C96" s="112"/>
      <c r="D96" s="112"/>
      <c r="E96" s="112"/>
      <c r="F96" s="112"/>
      <c r="G96" s="112"/>
      <c r="H96" s="112"/>
      <c r="I96" s="113"/>
      <c r="J96" s="54"/>
      <c r="K96" s="114">
        <f>K95+K89+K81+K74+K67+K60+K53+K46+K39+K32+K19+K12</f>
        <v>7905.9391400000013</v>
      </c>
      <c r="L96" s="114"/>
      <c r="M96" s="50">
        <f>SUM(M95,M89,M81,M74,M67,M60,M53,M46,M39,M32,M19,M12)</f>
        <v>100</v>
      </c>
      <c r="N96" s="62"/>
      <c r="O96" s="31"/>
      <c r="P96" s="62"/>
      <c r="Q96" s="62"/>
    </row>
    <row r="97" spans="1:17" ht="13.5" customHeight="1">
      <c r="A97" s="159" t="s">
        <v>47</v>
      </c>
      <c r="B97" s="160"/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1"/>
      <c r="N97" s="2"/>
      <c r="O97" s="8"/>
      <c r="P97" s="2"/>
      <c r="Q97" s="2"/>
    </row>
    <row r="98" spans="1:17" s="1" customFormat="1" ht="17.25" customHeight="1">
      <c r="A98" s="154" t="s">
        <v>42</v>
      </c>
      <c r="B98" s="155"/>
      <c r="C98" s="156"/>
      <c r="D98" s="157"/>
      <c r="E98" s="157"/>
      <c r="F98" s="157"/>
      <c r="G98" s="158"/>
      <c r="H98" s="133" t="s">
        <v>44</v>
      </c>
      <c r="I98" s="133"/>
      <c r="J98" s="133"/>
      <c r="K98" s="133"/>
      <c r="L98" s="134"/>
      <c r="M98" s="12" t="s">
        <v>41</v>
      </c>
      <c r="N98" s="62"/>
      <c r="O98" s="31"/>
      <c r="P98" s="62"/>
      <c r="Q98" s="62"/>
    </row>
    <row r="99" spans="1:17" s="1" customFormat="1" ht="14.25" customHeight="1" thickBot="1">
      <c r="A99" s="147">
        <v>43746</v>
      </c>
      <c r="B99" s="148"/>
      <c r="C99" s="149" t="s">
        <v>43</v>
      </c>
      <c r="D99" s="150"/>
      <c r="E99" s="150"/>
      <c r="F99" s="150"/>
      <c r="G99" s="151"/>
      <c r="H99" s="152" t="s">
        <v>45</v>
      </c>
      <c r="I99" s="152"/>
      <c r="J99" s="152"/>
      <c r="K99" s="152"/>
      <c r="L99" s="153"/>
      <c r="M99" s="13"/>
      <c r="N99" s="62"/>
      <c r="O99" s="31"/>
      <c r="P99" s="62"/>
      <c r="Q99" s="62"/>
    </row>
  </sheetData>
  <mergeCells count="172">
    <mergeCell ref="C5:F5"/>
    <mergeCell ref="K5:L5"/>
    <mergeCell ref="C7:L7"/>
    <mergeCell ref="C8:F8"/>
    <mergeCell ref="K8:L8"/>
    <mergeCell ref="A6:M6"/>
    <mergeCell ref="A1:L1"/>
    <mergeCell ref="A2:K2"/>
    <mergeCell ref="A3:B3"/>
    <mergeCell ref="C3:K3"/>
    <mergeCell ref="L3:M3"/>
    <mergeCell ref="A4:M4"/>
    <mergeCell ref="A99:B99"/>
    <mergeCell ref="C99:G99"/>
    <mergeCell ref="H99:L99"/>
    <mergeCell ref="C10:F10"/>
    <mergeCell ref="K10:L10"/>
    <mergeCell ref="C11:F11"/>
    <mergeCell ref="K11:L11"/>
    <mergeCell ref="A12:I12"/>
    <mergeCell ref="K12:L12"/>
    <mergeCell ref="C28:F28"/>
    <mergeCell ref="K28:L28"/>
    <mergeCell ref="C43:F43"/>
    <mergeCell ref="K43:L43"/>
    <mergeCell ref="C57:F57"/>
    <mergeCell ref="K57:L57"/>
    <mergeCell ref="C71:F71"/>
    <mergeCell ref="K71:L71"/>
    <mergeCell ref="C78:F78"/>
    <mergeCell ref="A20:M20"/>
    <mergeCell ref="C21:L21"/>
    <mergeCell ref="C22:F22"/>
    <mergeCell ref="K22:L22"/>
    <mergeCell ref="A33:M33"/>
    <mergeCell ref="C34:L34"/>
    <mergeCell ref="C9:F9"/>
    <mergeCell ref="K9:L9"/>
    <mergeCell ref="A97:M97"/>
    <mergeCell ref="A98:B98"/>
    <mergeCell ref="C98:G98"/>
    <mergeCell ref="H98:L98"/>
    <mergeCell ref="C17:F17"/>
    <mergeCell ref="K17:L17"/>
    <mergeCell ref="C18:F18"/>
    <mergeCell ref="K18:L18"/>
    <mergeCell ref="A19:I19"/>
    <mergeCell ref="K19:L19"/>
    <mergeCell ref="A13:M13"/>
    <mergeCell ref="C14:L14"/>
    <mergeCell ref="C15:F15"/>
    <mergeCell ref="K15:L15"/>
    <mergeCell ref="C16:F16"/>
    <mergeCell ref="K16:L16"/>
    <mergeCell ref="C23:F23"/>
    <mergeCell ref="K23:L23"/>
    <mergeCell ref="A31:I31"/>
    <mergeCell ref="K31:L31"/>
    <mergeCell ref="A32:I32"/>
    <mergeCell ref="K32:L32"/>
    <mergeCell ref="C29:F29"/>
    <mergeCell ref="K29:L29"/>
    <mergeCell ref="C30:F30"/>
    <mergeCell ref="K30:L30"/>
    <mergeCell ref="C24:F24"/>
    <mergeCell ref="K24:L24"/>
    <mergeCell ref="A25:I25"/>
    <mergeCell ref="K25:L25"/>
    <mergeCell ref="C26:L26"/>
    <mergeCell ref="C27:F27"/>
    <mergeCell ref="K27:L27"/>
    <mergeCell ref="C38:F38"/>
    <mergeCell ref="K38:L38"/>
    <mergeCell ref="A39:I39"/>
    <mergeCell ref="K39:L39"/>
    <mergeCell ref="A40:M40"/>
    <mergeCell ref="C41:L41"/>
    <mergeCell ref="C35:F35"/>
    <mergeCell ref="K35:L35"/>
    <mergeCell ref="C36:F36"/>
    <mergeCell ref="K36:L36"/>
    <mergeCell ref="C37:F37"/>
    <mergeCell ref="K37:L37"/>
    <mergeCell ref="C45:F45"/>
    <mergeCell ref="K45:L45"/>
    <mergeCell ref="A46:I46"/>
    <mergeCell ref="K46:L46"/>
    <mergeCell ref="A47:M47"/>
    <mergeCell ref="C48:L48"/>
    <mergeCell ref="C42:F42"/>
    <mergeCell ref="K42:L42"/>
    <mergeCell ref="C44:F44"/>
    <mergeCell ref="K44:L44"/>
    <mergeCell ref="C52:F52"/>
    <mergeCell ref="K52:L52"/>
    <mergeCell ref="A53:I53"/>
    <mergeCell ref="K53:L53"/>
    <mergeCell ref="A54:M54"/>
    <mergeCell ref="C55:L55"/>
    <mergeCell ref="C49:F49"/>
    <mergeCell ref="K49:L49"/>
    <mergeCell ref="C50:F50"/>
    <mergeCell ref="K50:L50"/>
    <mergeCell ref="C51:F51"/>
    <mergeCell ref="K51:L51"/>
    <mergeCell ref="C59:F59"/>
    <mergeCell ref="K59:L59"/>
    <mergeCell ref="A60:I60"/>
    <mergeCell ref="K60:L60"/>
    <mergeCell ref="A61:M61"/>
    <mergeCell ref="C62:L62"/>
    <mergeCell ref="C56:F56"/>
    <mergeCell ref="K56:L56"/>
    <mergeCell ref="C58:F58"/>
    <mergeCell ref="K58:L58"/>
    <mergeCell ref="C66:F66"/>
    <mergeCell ref="K66:L66"/>
    <mergeCell ref="A67:I67"/>
    <mergeCell ref="K67:L67"/>
    <mergeCell ref="A68:M68"/>
    <mergeCell ref="C69:L69"/>
    <mergeCell ref="C63:F63"/>
    <mergeCell ref="K63:L63"/>
    <mergeCell ref="C64:F64"/>
    <mergeCell ref="K64:L64"/>
    <mergeCell ref="C65:F65"/>
    <mergeCell ref="K65:L65"/>
    <mergeCell ref="C73:F73"/>
    <mergeCell ref="K73:L73"/>
    <mergeCell ref="A74:I74"/>
    <mergeCell ref="K74:L74"/>
    <mergeCell ref="A75:M75"/>
    <mergeCell ref="C76:L76"/>
    <mergeCell ref="C70:F70"/>
    <mergeCell ref="K70:L70"/>
    <mergeCell ref="C72:F72"/>
    <mergeCell ref="K72:L72"/>
    <mergeCell ref="C80:F80"/>
    <mergeCell ref="K80:L80"/>
    <mergeCell ref="A81:I81"/>
    <mergeCell ref="K81:L81"/>
    <mergeCell ref="A82:M82"/>
    <mergeCell ref="C83:L83"/>
    <mergeCell ref="C77:F77"/>
    <mergeCell ref="K77:L77"/>
    <mergeCell ref="C79:F79"/>
    <mergeCell ref="K79:L79"/>
    <mergeCell ref="K78:L78"/>
    <mergeCell ref="C87:F87"/>
    <mergeCell ref="K87:L87"/>
    <mergeCell ref="A89:I89"/>
    <mergeCell ref="K89:L89"/>
    <mergeCell ref="C88:F88"/>
    <mergeCell ref="K88:L88"/>
    <mergeCell ref="C84:F84"/>
    <mergeCell ref="K84:L84"/>
    <mergeCell ref="C85:F85"/>
    <mergeCell ref="K85:L85"/>
    <mergeCell ref="C86:F86"/>
    <mergeCell ref="K86:L86"/>
    <mergeCell ref="C94:F94"/>
    <mergeCell ref="K94:L94"/>
    <mergeCell ref="A95:I95"/>
    <mergeCell ref="K95:L95"/>
    <mergeCell ref="A96:I96"/>
    <mergeCell ref="K96:L96"/>
    <mergeCell ref="A90:M90"/>
    <mergeCell ref="C91:L91"/>
    <mergeCell ref="C92:F92"/>
    <mergeCell ref="K92:L92"/>
    <mergeCell ref="C93:F93"/>
    <mergeCell ref="K93:L93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Q32"/>
  <sheetViews>
    <sheetView topLeftCell="A22" zoomScaleNormal="100" workbookViewId="0">
      <selection activeCell="H13" sqref="H13"/>
    </sheetView>
  </sheetViews>
  <sheetFormatPr defaultRowHeight="15"/>
  <cols>
    <col min="1" max="1" width="7.42578125" customWidth="1"/>
    <col min="2" max="2" width="12.140625" customWidth="1"/>
    <col min="6" max="6" width="22" customWidth="1"/>
    <col min="7" max="7" width="10.7109375" customWidth="1"/>
    <col min="8" max="8" width="12.42578125" customWidth="1"/>
    <col min="12" max="12" width="1.85546875" customWidth="1"/>
    <col min="13" max="13" width="11.85546875" customWidth="1"/>
  </cols>
  <sheetData>
    <row r="3" spans="1:17" ht="47.25" customHeight="1"/>
    <row r="4" spans="1:17" ht="30.75" customHeight="1">
      <c r="A4" s="126" t="s">
        <v>48</v>
      </c>
      <c r="B4" s="127"/>
      <c r="C4" s="127"/>
      <c r="D4" s="127"/>
      <c r="E4" s="127"/>
      <c r="F4" s="127"/>
      <c r="G4" s="127"/>
      <c r="H4" s="127"/>
      <c r="I4" s="127"/>
      <c r="J4" s="127"/>
      <c r="K4" s="128"/>
      <c r="L4" s="14" t="s">
        <v>46</v>
      </c>
      <c r="M4" s="40">
        <v>1.21</v>
      </c>
      <c r="N4" s="2"/>
      <c r="O4" s="2"/>
      <c r="P4" s="2"/>
      <c r="Q4" s="2"/>
    </row>
    <row r="5" spans="1:17" ht="52.5" customHeight="1">
      <c r="A5" s="144" t="s">
        <v>49</v>
      </c>
      <c r="B5" s="145"/>
      <c r="C5" s="129" t="s">
        <v>50</v>
      </c>
      <c r="D5" s="130"/>
      <c r="E5" s="130"/>
      <c r="F5" s="130"/>
      <c r="G5" s="130"/>
      <c r="H5" s="130"/>
      <c r="I5" s="130"/>
      <c r="J5" s="130"/>
      <c r="K5" s="131"/>
      <c r="L5" s="140">
        <f>K29</f>
        <v>484.86878000000002</v>
      </c>
      <c r="M5" s="146"/>
      <c r="N5" s="2"/>
      <c r="O5" s="2"/>
      <c r="P5" s="2"/>
      <c r="Q5" s="2"/>
    </row>
    <row r="6" spans="1:17" ht="17.25" customHeight="1">
      <c r="A6" s="182" t="s">
        <v>85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4"/>
      <c r="N6" s="2"/>
      <c r="O6" s="2"/>
      <c r="P6" s="2"/>
      <c r="Q6" s="2"/>
    </row>
    <row r="7" spans="1:17" ht="47.25" customHeight="1">
      <c r="A7" s="61" t="s">
        <v>0</v>
      </c>
      <c r="B7" s="60" t="s">
        <v>1</v>
      </c>
      <c r="C7" s="124" t="s">
        <v>2</v>
      </c>
      <c r="D7" s="124"/>
      <c r="E7" s="124"/>
      <c r="F7" s="124"/>
      <c r="G7" s="60" t="s">
        <v>3</v>
      </c>
      <c r="H7" s="57" t="s">
        <v>4</v>
      </c>
      <c r="I7" s="56" t="s">
        <v>5</v>
      </c>
      <c r="J7" s="56" t="s">
        <v>25</v>
      </c>
      <c r="K7" s="125" t="s">
        <v>26</v>
      </c>
      <c r="L7" s="125"/>
      <c r="M7" s="58" t="s">
        <v>40</v>
      </c>
      <c r="N7" s="2"/>
      <c r="O7" s="2"/>
      <c r="P7" s="2"/>
      <c r="Q7" s="73" t="s">
        <v>70</v>
      </c>
    </row>
    <row r="8" spans="1:17" ht="16.5" customHeight="1">
      <c r="A8" s="207" t="s">
        <v>135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9"/>
      <c r="N8" s="2"/>
      <c r="O8" s="2"/>
      <c r="P8" s="2"/>
      <c r="Q8" s="2"/>
    </row>
    <row r="9" spans="1:17" s="1" customFormat="1" ht="15.75">
      <c r="A9" s="71" t="s">
        <v>6</v>
      </c>
      <c r="B9" s="21"/>
      <c r="C9" s="178" t="s">
        <v>66</v>
      </c>
      <c r="D9" s="179"/>
      <c r="E9" s="179"/>
      <c r="F9" s="179"/>
      <c r="G9" s="179"/>
      <c r="H9" s="179"/>
      <c r="I9" s="179"/>
      <c r="J9" s="179"/>
      <c r="K9" s="179"/>
      <c r="L9" s="180"/>
      <c r="M9" s="72"/>
      <c r="N9" s="62"/>
      <c r="O9" s="62"/>
      <c r="P9" s="62"/>
      <c r="Q9" s="62"/>
    </row>
    <row r="10" spans="1:17" s="1" customFormat="1" ht="20.100000000000001" customHeight="1">
      <c r="A10" s="23" t="s">
        <v>9</v>
      </c>
      <c r="B10" s="22" t="s">
        <v>35</v>
      </c>
      <c r="C10" s="181" t="s">
        <v>36</v>
      </c>
      <c r="D10" s="181"/>
      <c r="E10" s="181"/>
      <c r="F10" s="181"/>
      <c r="G10" s="22" t="s">
        <v>17</v>
      </c>
      <c r="H10" s="55">
        <v>3</v>
      </c>
      <c r="I10" s="55">
        <v>8.66</v>
      </c>
      <c r="J10" s="55">
        <f>I10*1.21</f>
        <v>10.4786</v>
      </c>
      <c r="K10" s="119">
        <f t="shared" ref="K10:K13" si="0">H10*J10</f>
        <v>31.4358</v>
      </c>
      <c r="L10" s="119"/>
      <c r="M10" s="24"/>
      <c r="N10" s="62"/>
      <c r="O10" s="62"/>
      <c r="P10" s="62"/>
      <c r="Q10" s="62"/>
    </row>
    <row r="11" spans="1:17" s="1" customFormat="1" ht="33" customHeight="1">
      <c r="A11" s="23" t="s">
        <v>10</v>
      </c>
      <c r="B11" s="22"/>
      <c r="C11" s="135" t="s">
        <v>136</v>
      </c>
      <c r="D11" s="135"/>
      <c r="E11" s="135"/>
      <c r="F11" s="135"/>
      <c r="G11" s="22" t="s">
        <v>15</v>
      </c>
      <c r="H11" s="55">
        <v>0.45</v>
      </c>
      <c r="I11" s="63">
        <f>I18</f>
        <v>32.200000000000003</v>
      </c>
      <c r="J11" s="55">
        <f>I11*M4</f>
        <v>38.962000000000003</v>
      </c>
      <c r="K11" s="119">
        <f t="shared" si="0"/>
        <v>17.532900000000001</v>
      </c>
      <c r="L11" s="119"/>
      <c r="M11" s="24"/>
      <c r="N11" s="62"/>
      <c r="O11" s="62"/>
      <c r="P11" s="62"/>
      <c r="Q11" s="62"/>
    </row>
    <row r="12" spans="1:17" s="1" customFormat="1" ht="94.5" customHeight="1">
      <c r="A12" s="23" t="s">
        <v>11</v>
      </c>
      <c r="B12" s="22" t="s">
        <v>30</v>
      </c>
      <c r="C12" s="135" t="s">
        <v>69</v>
      </c>
      <c r="D12" s="135"/>
      <c r="E12" s="135"/>
      <c r="F12" s="135"/>
      <c r="G12" s="22" t="s">
        <v>15</v>
      </c>
      <c r="H12" s="55">
        <v>0.45</v>
      </c>
      <c r="I12" s="55">
        <v>25.2</v>
      </c>
      <c r="J12" s="55">
        <f>I12*M4</f>
        <v>30.491999999999997</v>
      </c>
      <c r="K12" s="119">
        <f t="shared" si="0"/>
        <v>13.721399999999999</v>
      </c>
      <c r="L12" s="119"/>
      <c r="M12" s="24"/>
      <c r="N12" s="62"/>
      <c r="O12" s="62"/>
      <c r="P12" s="62"/>
      <c r="Q12" s="62"/>
    </row>
    <row r="13" spans="1:17" s="1" customFormat="1" ht="47.25" customHeight="1">
      <c r="A13" s="23" t="s">
        <v>39</v>
      </c>
      <c r="B13" s="21"/>
      <c r="C13" s="162" t="s">
        <v>73</v>
      </c>
      <c r="D13" s="162"/>
      <c r="E13" s="162"/>
      <c r="F13" s="162"/>
      <c r="G13" s="22" t="s">
        <v>17</v>
      </c>
      <c r="H13" s="55">
        <v>3</v>
      </c>
      <c r="I13" s="55">
        <v>17.600000000000001</v>
      </c>
      <c r="J13" s="55">
        <f>I13*M4</f>
        <v>21.295999999999999</v>
      </c>
      <c r="K13" s="119">
        <f t="shared" si="0"/>
        <v>63.887999999999998</v>
      </c>
      <c r="L13" s="119"/>
      <c r="M13" s="24"/>
      <c r="N13" s="62"/>
      <c r="O13" s="62"/>
      <c r="P13" s="62"/>
      <c r="Q13" s="62"/>
    </row>
    <row r="14" spans="1:17" s="1" customFormat="1" ht="16.5" customHeight="1">
      <c r="A14" s="188" t="s">
        <v>12</v>
      </c>
      <c r="B14" s="189"/>
      <c r="C14" s="189"/>
      <c r="D14" s="189"/>
      <c r="E14" s="189"/>
      <c r="F14" s="189"/>
      <c r="G14" s="189"/>
      <c r="H14" s="189"/>
      <c r="I14" s="190"/>
      <c r="J14" s="74"/>
      <c r="K14" s="191">
        <f>K10+K11+K12+K13</f>
        <v>126.57810000000001</v>
      </c>
      <c r="L14" s="191"/>
      <c r="M14" s="75">
        <f>K14/K29*100</f>
        <v>26.10564037552593</v>
      </c>
      <c r="N14" s="62"/>
      <c r="O14" s="31"/>
      <c r="P14" s="62"/>
      <c r="Q14" s="62"/>
    </row>
    <row r="15" spans="1:17" ht="16.5" customHeight="1">
      <c r="A15" s="207" t="s">
        <v>134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9"/>
      <c r="N15" s="2"/>
      <c r="O15" s="2"/>
      <c r="P15" s="2"/>
      <c r="Q15" s="2"/>
    </row>
    <row r="16" spans="1:17" s="1" customFormat="1" ht="15.75">
      <c r="A16" s="71" t="s">
        <v>6</v>
      </c>
      <c r="B16" s="21"/>
      <c r="C16" s="178" t="s">
        <v>66</v>
      </c>
      <c r="D16" s="179"/>
      <c r="E16" s="179"/>
      <c r="F16" s="179"/>
      <c r="G16" s="179"/>
      <c r="H16" s="179"/>
      <c r="I16" s="179"/>
      <c r="J16" s="179"/>
      <c r="K16" s="179"/>
      <c r="L16" s="180"/>
      <c r="M16" s="72"/>
      <c r="N16" s="69"/>
      <c r="O16" s="69"/>
      <c r="P16" s="69"/>
      <c r="Q16" s="69"/>
    </row>
    <row r="17" spans="1:17" s="1" customFormat="1" ht="20.100000000000001" customHeight="1">
      <c r="A17" s="23" t="s">
        <v>9</v>
      </c>
      <c r="B17" s="22" t="s">
        <v>35</v>
      </c>
      <c r="C17" s="181" t="s">
        <v>36</v>
      </c>
      <c r="D17" s="181"/>
      <c r="E17" s="181"/>
      <c r="F17" s="181"/>
      <c r="G17" s="22" t="s">
        <v>17</v>
      </c>
      <c r="H17" s="63">
        <v>4</v>
      </c>
      <c r="I17" s="63">
        <v>8.66</v>
      </c>
      <c r="J17" s="63">
        <f>I17*1.21</f>
        <v>10.4786</v>
      </c>
      <c r="K17" s="119">
        <f t="shared" ref="K17:K20" si="1">H17*J17</f>
        <v>41.914400000000001</v>
      </c>
      <c r="L17" s="119"/>
      <c r="M17" s="24"/>
      <c r="N17" s="69"/>
      <c r="O17" s="69"/>
      <c r="P17" s="69"/>
      <c r="Q17" s="69"/>
    </row>
    <row r="18" spans="1:17" s="1" customFormat="1" ht="35.25" customHeight="1">
      <c r="A18" s="23" t="s">
        <v>10</v>
      </c>
      <c r="B18" s="22"/>
      <c r="C18" s="135" t="s">
        <v>136</v>
      </c>
      <c r="D18" s="135"/>
      <c r="E18" s="135"/>
      <c r="F18" s="135"/>
      <c r="G18" s="22" t="s">
        <v>15</v>
      </c>
      <c r="H18" s="63">
        <v>0.6</v>
      </c>
      <c r="I18" s="63">
        <v>32.200000000000003</v>
      </c>
      <c r="J18" s="63">
        <f>I18*M4</f>
        <v>38.962000000000003</v>
      </c>
      <c r="K18" s="119">
        <f t="shared" si="1"/>
        <v>23.377200000000002</v>
      </c>
      <c r="L18" s="119"/>
      <c r="M18" s="24"/>
      <c r="N18" s="69"/>
      <c r="O18" s="69"/>
      <c r="P18" s="69"/>
      <c r="Q18" s="69"/>
    </row>
    <row r="19" spans="1:17" s="1" customFormat="1" ht="94.5" customHeight="1">
      <c r="A19" s="23" t="s">
        <v>11</v>
      </c>
      <c r="B19" s="22" t="s">
        <v>30</v>
      </c>
      <c r="C19" s="135" t="s">
        <v>69</v>
      </c>
      <c r="D19" s="135"/>
      <c r="E19" s="135"/>
      <c r="F19" s="135"/>
      <c r="G19" s="22" t="s">
        <v>15</v>
      </c>
      <c r="H19" s="63">
        <v>0.6</v>
      </c>
      <c r="I19" s="63">
        <v>25.2</v>
      </c>
      <c r="J19" s="63">
        <f>I19*M4</f>
        <v>30.491999999999997</v>
      </c>
      <c r="K19" s="119">
        <f t="shared" si="1"/>
        <v>18.295199999999998</v>
      </c>
      <c r="L19" s="119"/>
      <c r="M19" s="24"/>
      <c r="N19" s="69"/>
      <c r="O19" s="69"/>
      <c r="P19" s="69"/>
      <c r="Q19" s="69"/>
    </row>
    <row r="20" spans="1:17" s="1" customFormat="1" ht="47.25" customHeight="1">
      <c r="A20" s="23" t="s">
        <v>39</v>
      </c>
      <c r="B20" s="21"/>
      <c r="C20" s="162" t="s">
        <v>73</v>
      </c>
      <c r="D20" s="162"/>
      <c r="E20" s="162"/>
      <c r="F20" s="162"/>
      <c r="G20" s="22" t="s">
        <v>17</v>
      </c>
      <c r="H20" s="63">
        <v>4</v>
      </c>
      <c r="I20" s="63">
        <v>17.600000000000001</v>
      </c>
      <c r="J20" s="63">
        <f>I20*M4</f>
        <v>21.295999999999999</v>
      </c>
      <c r="K20" s="119">
        <f t="shared" si="1"/>
        <v>85.183999999999997</v>
      </c>
      <c r="L20" s="119"/>
      <c r="M20" s="24"/>
      <c r="N20" s="69"/>
      <c r="O20" s="69"/>
      <c r="P20" s="69"/>
      <c r="Q20" s="69"/>
    </row>
    <row r="21" spans="1:17" s="1" customFormat="1" ht="16.5" customHeight="1">
      <c r="A21" s="188" t="s">
        <v>12</v>
      </c>
      <c r="B21" s="189"/>
      <c r="C21" s="189"/>
      <c r="D21" s="189"/>
      <c r="E21" s="189"/>
      <c r="F21" s="189"/>
      <c r="G21" s="189"/>
      <c r="H21" s="189"/>
      <c r="I21" s="190"/>
      <c r="J21" s="74"/>
      <c r="K21" s="191">
        <f>K17+K18+K19+K20</f>
        <v>168.77080000000001</v>
      </c>
      <c r="L21" s="191"/>
      <c r="M21" s="75">
        <f>K21/K29*100</f>
        <v>34.807520500701244</v>
      </c>
      <c r="N21" s="69"/>
      <c r="O21" s="31"/>
      <c r="P21" s="69"/>
      <c r="Q21" s="69"/>
    </row>
    <row r="22" spans="1:17" ht="16.5" customHeight="1">
      <c r="A22" s="207" t="s">
        <v>86</v>
      </c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9"/>
      <c r="N22" s="2"/>
      <c r="O22" s="2"/>
      <c r="P22" s="2"/>
      <c r="Q22" s="2"/>
    </row>
    <row r="23" spans="1:17" s="1" customFormat="1" ht="15.75">
      <c r="A23" s="71" t="s">
        <v>6</v>
      </c>
      <c r="B23" s="21"/>
      <c r="C23" s="178" t="s">
        <v>66</v>
      </c>
      <c r="D23" s="179"/>
      <c r="E23" s="179"/>
      <c r="F23" s="179"/>
      <c r="G23" s="179"/>
      <c r="H23" s="179"/>
      <c r="I23" s="179"/>
      <c r="J23" s="179"/>
      <c r="K23" s="179"/>
      <c r="L23" s="180"/>
      <c r="M23" s="72"/>
      <c r="N23" s="69"/>
      <c r="O23" s="69"/>
      <c r="P23" s="69"/>
      <c r="Q23" s="69"/>
    </row>
    <row r="24" spans="1:17" s="1" customFormat="1" ht="20.100000000000001" customHeight="1">
      <c r="A24" s="23" t="s">
        <v>9</v>
      </c>
      <c r="B24" s="22" t="s">
        <v>35</v>
      </c>
      <c r="C24" s="181" t="s">
        <v>36</v>
      </c>
      <c r="D24" s="181"/>
      <c r="E24" s="181"/>
      <c r="F24" s="181"/>
      <c r="G24" s="22" t="s">
        <v>17</v>
      </c>
      <c r="H24" s="63">
        <v>4.5</v>
      </c>
      <c r="I24" s="63">
        <v>8.66</v>
      </c>
      <c r="J24" s="63">
        <f>I24*1.21</f>
        <v>10.4786</v>
      </c>
      <c r="K24" s="119">
        <f t="shared" ref="K24:K27" si="2">H24*J24</f>
        <v>47.153700000000001</v>
      </c>
      <c r="L24" s="119"/>
      <c r="M24" s="24"/>
      <c r="N24" s="69"/>
      <c r="O24" s="69"/>
      <c r="P24" s="69"/>
      <c r="Q24" s="69"/>
    </row>
    <row r="25" spans="1:17" s="1" customFormat="1" ht="29.25" customHeight="1">
      <c r="A25" s="23" t="s">
        <v>10</v>
      </c>
      <c r="B25" s="22"/>
      <c r="C25" s="135" t="s">
        <v>136</v>
      </c>
      <c r="D25" s="135"/>
      <c r="E25" s="135"/>
      <c r="F25" s="135"/>
      <c r="G25" s="22" t="s">
        <v>15</v>
      </c>
      <c r="H25" s="63">
        <v>0.67</v>
      </c>
      <c r="I25" s="77">
        <v>32.200000000000003</v>
      </c>
      <c r="J25" s="63">
        <f>I25*M4</f>
        <v>38.962000000000003</v>
      </c>
      <c r="K25" s="119">
        <f t="shared" si="2"/>
        <v>26.104540000000004</v>
      </c>
      <c r="L25" s="119"/>
      <c r="M25" s="24"/>
      <c r="N25" s="69"/>
      <c r="O25" s="69"/>
      <c r="P25" s="69"/>
      <c r="Q25" s="69"/>
    </row>
    <row r="26" spans="1:17" s="1" customFormat="1" ht="94.5" customHeight="1">
      <c r="A26" s="23" t="s">
        <v>11</v>
      </c>
      <c r="B26" s="22" t="s">
        <v>30</v>
      </c>
      <c r="C26" s="135" t="s">
        <v>69</v>
      </c>
      <c r="D26" s="135"/>
      <c r="E26" s="135"/>
      <c r="F26" s="135"/>
      <c r="G26" s="22" t="s">
        <v>15</v>
      </c>
      <c r="H26" s="63">
        <v>0.67</v>
      </c>
      <c r="I26" s="63">
        <v>25.2</v>
      </c>
      <c r="J26" s="63">
        <f>I26*M4</f>
        <v>30.491999999999997</v>
      </c>
      <c r="K26" s="119">
        <f t="shared" si="2"/>
        <v>20.429639999999999</v>
      </c>
      <c r="L26" s="119"/>
      <c r="M26" s="24"/>
      <c r="N26" s="69"/>
      <c r="O26" s="69"/>
      <c r="P26" s="69"/>
      <c r="Q26" s="69"/>
    </row>
    <row r="27" spans="1:17" s="1" customFormat="1" ht="47.25" customHeight="1">
      <c r="A27" s="23" t="s">
        <v>39</v>
      </c>
      <c r="B27" s="21"/>
      <c r="C27" s="162" t="s">
        <v>73</v>
      </c>
      <c r="D27" s="162"/>
      <c r="E27" s="162"/>
      <c r="F27" s="162"/>
      <c r="G27" s="22" t="s">
        <v>17</v>
      </c>
      <c r="H27" s="63">
        <v>4.5</v>
      </c>
      <c r="I27" s="63">
        <v>17.600000000000001</v>
      </c>
      <c r="J27" s="63">
        <f>I27*M4</f>
        <v>21.295999999999999</v>
      </c>
      <c r="K27" s="119">
        <f t="shared" si="2"/>
        <v>95.831999999999994</v>
      </c>
      <c r="L27" s="119"/>
      <c r="M27" s="24"/>
      <c r="N27" s="69"/>
      <c r="O27" s="69"/>
      <c r="P27" s="69"/>
      <c r="Q27" s="69"/>
    </row>
    <row r="28" spans="1:17" s="1" customFormat="1" ht="16.5" customHeight="1">
      <c r="A28" s="188" t="s">
        <v>12</v>
      </c>
      <c r="B28" s="189"/>
      <c r="C28" s="189"/>
      <c r="D28" s="189"/>
      <c r="E28" s="189"/>
      <c r="F28" s="189"/>
      <c r="G28" s="189"/>
      <c r="H28" s="189"/>
      <c r="I28" s="190"/>
      <c r="J28" s="74"/>
      <c r="K28" s="191">
        <f>K24+K25+K26+K27</f>
        <v>189.51988</v>
      </c>
      <c r="L28" s="191"/>
      <c r="M28" s="75">
        <f>K28/K29*100</f>
        <v>39.086839123772826</v>
      </c>
      <c r="N28" s="69"/>
      <c r="O28" s="31"/>
      <c r="P28" s="69"/>
      <c r="Q28" s="69"/>
    </row>
    <row r="29" spans="1:17" s="1" customFormat="1" ht="20.100000000000001" customHeight="1">
      <c r="A29" s="111" t="s">
        <v>87</v>
      </c>
      <c r="B29" s="112"/>
      <c r="C29" s="112"/>
      <c r="D29" s="112"/>
      <c r="E29" s="112"/>
      <c r="F29" s="112"/>
      <c r="G29" s="112"/>
      <c r="H29" s="112"/>
      <c r="I29" s="113"/>
      <c r="J29" s="64"/>
      <c r="K29" s="114">
        <f>K14+K21+K28</f>
        <v>484.86878000000002</v>
      </c>
      <c r="L29" s="114"/>
      <c r="M29" s="50">
        <f>M28+M21+M14</f>
        <v>100</v>
      </c>
      <c r="N29" s="69"/>
      <c r="O29" s="31"/>
      <c r="P29" s="69"/>
      <c r="Q29" s="69"/>
    </row>
    <row r="30" spans="1:17" ht="18" customHeight="1">
      <c r="A30" s="159" t="s">
        <v>47</v>
      </c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1"/>
      <c r="N30" s="2"/>
      <c r="O30" s="8"/>
      <c r="P30" s="2"/>
      <c r="Q30" s="2"/>
    </row>
    <row r="31" spans="1:17" s="1" customFormat="1" ht="17.25" customHeight="1">
      <c r="A31" s="154" t="s">
        <v>42</v>
      </c>
      <c r="B31" s="155"/>
      <c r="C31" s="156"/>
      <c r="D31" s="157"/>
      <c r="E31" s="157"/>
      <c r="F31" s="157"/>
      <c r="G31" s="158"/>
      <c r="H31" s="133" t="s">
        <v>44</v>
      </c>
      <c r="I31" s="133"/>
      <c r="J31" s="133"/>
      <c r="K31" s="133"/>
      <c r="L31" s="134"/>
      <c r="M31" s="12" t="s">
        <v>41</v>
      </c>
      <c r="N31" s="69"/>
      <c r="O31" s="31"/>
      <c r="P31" s="69"/>
      <c r="Q31" s="69"/>
    </row>
    <row r="32" spans="1:17" s="1" customFormat="1" ht="14.25" customHeight="1" thickBot="1">
      <c r="A32" s="147">
        <v>43746</v>
      </c>
      <c r="B32" s="148"/>
      <c r="C32" s="149" t="s">
        <v>43</v>
      </c>
      <c r="D32" s="150"/>
      <c r="E32" s="150"/>
      <c r="F32" s="150"/>
      <c r="G32" s="151"/>
      <c r="H32" s="152" t="s">
        <v>45</v>
      </c>
      <c r="I32" s="152"/>
      <c r="J32" s="152"/>
      <c r="K32" s="152"/>
      <c r="L32" s="153"/>
      <c r="M32" s="13"/>
      <c r="N32" s="69"/>
      <c r="O32" s="31"/>
      <c r="P32" s="69"/>
      <c r="Q32" s="69"/>
    </row>
  </sheetData>
  <mergeCells count="52">
    <mergeCell ref="A32:B32"/>
    <mergeCell ref="C32:G32"/>
    <mergeCell ref="H32:L32"/>
    <mergeCell ref="A29:I29"/>
    <mergeCell ref="K29:L29"/>
    <mergeCell ref="A30:M30"/>
    <mergeCell ref="A31:B31"/>
    <mergeCell ref="C31:G31"/>
    <mergeCell ref="H31:L31"/>
    <mergeCell ref="K27:L27"/>
    <mergeCell ref="A28:I28"/>
    <mergeCell ref="K28:L28"/>
    <mergeCell ref="A22:M22"/>
    <mergeCell ref="C23:L23"/>
    <mergeCell ref="C24:F24"/>
    <mergeCell ref="C25:F25"/>
    <mergeCell ref="C26:F26"/>
    <mergeCell ref="C27:F27"/>
    <mergeCell ref="K24:L24"/>
    <mergeCell ref="K25:L25"/>
    <mergeCell ref="K26:L26"/>
    <mergeCell ref="A21:I21"/>
    <mergeCell ref="K21:L21"/>
    <mergeCell ref="C18:F18"/>
    <mergeCell ref="K18:L18"/>
    <mergeCell ref="C19:F19"/>
    <mergeCell ref="K19:L19"/>
    <mergeCell ref="C20:F20"/>
    <mergeCell ref="K20:L20"/>
    <mergeCell ref="A15:M15"/>
    <mergeCell ref="C16:L16"/>
    <mergeCell ref="C17:F17"/>
    <mergeCell ref="K17:L17"/>
    <mergeCell ref="A8:M8"/>
    <mergeCell ref="C9:L9"/>
    <mergeCell ref="C10:F10"/>
    <mergeCell ref="K10:L10"/>
    <mergeCell ref="C11:F11"/>
    <mergeCell ref="K11:L11"/>
    <mergeCell ref="C12:F12"/>
    <mergeCell ref="K12:L12"/>
    <mergeCell ref="C13:F13"/>
    <mergeCell ref="K13:L13"/>
    <mergeCell ref="A14:I14"/>
    <mergeCell ref="K14:L14"/>
    <mergeCell ref="C7:F7"/>
    <mergeCell ref="K7:L7"/>
    <mergeCell ref="A4:K4"/>
    <mergeCell ref="A5:B5"/>
    <mergeCell ref="C5:K5"/>
    <mergeCell ref="L5:M5"/>
    <mergeCell ref="A6:M6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3:Q27"/>
  <sheetViews>
    <sheetView topLeftCell="A13" zoomScaleNormal="100" workbookViewId="0">
      <selection activeCell="H13" sqref="H13"/>
    </sheetView>
  </sheetViews>
  <sheetFormatPr defaultRowHeight="15"/>
  <cols>
    <col min="1" max="1" width="6.85546875" customWidth="1"/>
    <col min="2" max="2" width="13.28515625" customWidth="1"/>
    <col min="6" max="6" width="24.28515625" customWidth="1"/>
    <col min="7" max="7" width="8.28515625" customWidth="1"/>
    <col min="8" max="8" width="11.28515625" customWidth="1"/>
    <col min="9" max="9" width="9.140625" customWidth="1"/>
    <col min="10" max="10" width="12.7109375" customWidth="1"/>
    <col min="11" max="11" width="5.28515625" customWidth="1"/>
    <col min="12" max="12" width="4.85546875" customWidth="1"/>
    <col min="13" max="13" width="11.42578125" customWidth="1"/>
  </cols>
  <sheetData>
    <row r="3" spans="1:17" ht="46.5" customHeight="1"/>
    <row r="4" spans="1:17" ht="28.5" customHeight="1">
      <c r="A4" s="126" t="s">
        <v>48</v>
      </c>
      <c r="B4" s="127"/>
      <c r="C4" s="127"/>
      <c r="D4" s="127"/>
      <c r="E4" s="127"/>
      <c r="F4" s="127"/>
      <c r="G4" s="127"/>
      <c r="H4" s="127"/>
      <c r="I4" s="127"/>
      <c r="J4" s="127"/>
      <c r="K4" s="128"/>
      <c r="L4" s="14" t="s">
        <v>46</v>
      </c>
      <c r="M4" s="40">
        <v>1.21</v>
      </c>
      <c r="N4" s="2"/>
      <c r="O4" s="2"/>
      <c r="P4" s="2"/>
      <c r="Q4" s="2"/>
    </row>
    <row r="5" spans="1:17" ht="27.75" customHeight="1">
      <c r="A5" s="144" t="s">
        <v>49</v>
      </c>
      <c r="B5" s="145"/>
      <c r="C5" s="129" t="s">
        <v>50</v>
      </c>
      <c r="D5" s="130"/>
      <c r="E5" s="130"/>
      <c r="F5" s="130"/>
      <c r="G5" s="130"/>
      <c r="H5" s="130"/>
      <c r="I5" s="130"/>
      <c r="J5" s="130"/>
      <c r="K5" s="131"/>
      <c r="L5" s="140">
        <f>K24</f>
        <v>3613.1797900000001</v>
      </c>
      <c r="M5" s="146"/>
      <c r="N5" s="2"/>
      <c r="O5" s="2"/>
      <c r="P5" s="2"/>
      <c r="Q5" s="2"/>
    </row>
    <row r="6" spans="1:17" ht="17.25" customHeight="1">
      <c r="A6" s="182" t="s">
        <v>88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4"/>
      <c r="N6" s="2"/>
      <c r="O6" s="2"/>
      <c r="P6" s="2"/>
      <c r="Q6" s="2"/>
    </row>
    <row r="7" spans="1:17" ht="47.25">
      <c r="A7" s="70" t="s">
        <v>0</v>
      </c>
      <c r="B7" s="68" t="s">
        <v>1</v>
      </c>
      <c r="C7" s="124" t="s">
        <v>2</v>
      </c>
      <c r="D7" s="124"/>
      <c r="E7" s="124"/>
      <c r="F7" s="124"/>
      <c r="G7" s="68" t="s">
        <v>3</v>
      </c>
      <c r="H7" s="66" t="s">
        <v>4</v>
      </c>
      <c r="I7" s="65" t="s">
        <v>5</v>
      </c>
      <c r="J7" s="65" t="s">
        <v>25</v>
      </c>
      <c r="K7" s="125" t="s">
        <v>26</v>
      </c>
      <c r="L7" s="125"/>
      <c r="M7" s="67" t="s">
        <v>40</v>
      </c>
      <c r="N7" s="2"/>
      <c r="O7" s="2"/>
      <c r="P7" s="2"/>
      <c r="Q7" s="73" t="s">
        <v>70</v>
      </c>
    </row>
    <row r="8" spans="1:17" ht="16.5" customHeight="1">
      <c r="A8" s="192" t="s">
        <v>89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4"/>
      <c r="N8" s="2"/>
      <c r="O8" s="2"/>
      <c r="P8" s="2"/>
      <c r="Q8" s="2"/>
    </row>
    <row r="9" spans="1:17" s="1" customFormat="1" ht="15.75">
      <c r="A9" s="71" t="s">
        <v>6</v>
      </c>
      <c r="B9" s="21"/>
      <c r="C9" s="178" t="s">
        <v>66</v>
      </c>
      <c r="D9" s="179"/>
      <c r="E9" s="179"/>
      <c r="F9" s="179"/>
      <c r="G9" s="179"/>
      <c r="H9" s="179"/>
      <c r="I9" s="179"/>
      <c r="J9" s="179"/>
      <c r="K9" s="179"/>
      <c r="L9" s="180"/>
      <c r="M9" s="72"/>
      <c r="N9" s="69"/>
      <c r="O9" s="69"/>
      <c r="P9" s="69"/>
      <c r="Q9" s="69"/>
    </row>
    <row r="10" spans="1:17" s="1" customFormat="1" ht="20.100000000000001" customHeight="1">
      <c r="A10" s="23" t="s">
        <v>9</v>
      </c>
      <c r="B10" s="22" t="s">
        <v>35</v>
      </c>
      <c r="C10" s="181" t="s">
        <v>36</v>
      </c>
      <c r="D10" s="181"/>
      <c r="E10" s="181"/>
      <c r="F10" s="181"/>
      <c r="G10" s="22" t="s">
        <v>17</v>
      </c>
      <c r="H10" s="63">
        <v>5.5</v>
      </c>
      <c r="I10" s="63">
        <v>8.66</v>
      </c>
      <c r="J10" s="63">
        <f>I10*1.21</f>
        <v>10.4786</v>
      </c>
      <c r="K10" s="119">
        <f t="shared" ref="K10:K14" si="0">H10*J10</f>
        <v>57.632300000000001</v>
      </c>
      <c r="L10" s="119"/>
      <c r="M10" s="24"/>
      <c r="N10" s="69"/>
      <c r="O10" s="69"/>
      <c r="P10" s="69"/>
      <c r="Q10" s="69"/>
    </row>
    <row r="11" spans="1:17" s="1" customFormat="1" ht="33" customHeight="1">
      <c r="A11" s="23" t="s">
        <v>10</v>
      </c>
      <c r="B11" s="22"/>
      <c r="C11" s="135" t="s">
        <v>136</v>
      </c>
      <c r="D11" s="135"/>
      <c r="E11" s="135"/>
      <c r="F11" s="135"/>
      <c r="G11" s="22" t="s">
        <v>15</v>
      </c>
      <c r="H11" s="63">
        <v>0.82</v>
      </c>
      <c r="I11" s="63">
        <v>32.200000000000003</v>
      </c>
      <c r="J11" s="63">
        <f>I11*M4</f>
        <v>38.962000000000003</v>
      </c>
      <c r="K11" s="119">
        <f t="shared" si="0"/>
        <v>31.948840000000001</v>
      </c>
      <c r="L11" s="119"/>
      <c r="M11" s="24"/>
      <c r="N11" s="69"/>
      <c r="O11" s="69"/>
      <c r="P11" s="69"/>
      <c r="Q11" s="69"/>
    </row>
    <row r="12" spans="1:17" s="1" customFormat="1" ht="94.5" customHeight="1">
      <c r="A12" s="23" t="s">
        <v>11</v>
      </c>
      <c r="B12" s="22" t="s">
        <v>30</v>
      </c>
      <c r="C12" s="135" t="s">
        <v>69</v>
      </c>
      <c r="D12" s="135"/>
      <c r="E12" s="135"/>
      <c r="F12" s="135"/>
      <c r="G12" s="22" t="s">
        <v>15</v>
      </c>
      <c r="H12" s="63">
        <v>0.82</v>
      </c>
      <c r="I12" s="63">
        <v>25.2</v>
      </c>
      <c r="J12" s="63">
        <f>I12*M4</f>
        <v>30.491999999999997</v>
      </c>
      <c r="K12" s="119">
        <f t="shared" si="0"/>
        <v>25.003439999999998</v>
      </c>
      <c r="L12" s="119"/>
      <c r="M12" s="24"/>
      <c r="N12" s="69"/>
      <c r="O12" s="69"/>
      <c r="P12" s="69"/>
      <c r="Q12" s="69"/>
    </row>
    <row r="13" spans="1:17" s="1" customFormat="1" ht="61.5" customHeight="1">
      <c r="A13" s="23" t="s">
        <v>39</v>
      </c>
      <c r="B13" s="21"/>
      <c r="C13" s="162" t="s">
        <v>73</v>
      </c>
      <c r="D13" s="162"/>
      <c r="E13" s="162"/>
      <c r="F13" s="162"/>
      <c r="G13" s="22" t="s">
        <v>17</v>
      </c>
      <c r="H13" s="63">
        <v>5.5</v>
      </c>
      <c r="I13" s="63">
        <v>17.600000000000001</v>
      </c>
      <c r="J13" s="63">
        <f>I13*M4</f>
        <v>21.295999999999999</v>
      </c>
      <c r="K13" s="119">
        <f t="shared" si="0"/>
        <v>117.128</v>
      </c>
      <c r="L13" s="119"/>
      <c r="M13" s="24"/>
      <c r="N13" s="69"/>
      <c r="O13" s="69"/>
      <c r="P13" s="69"/>
      <c r="Q13" s="69"/>
    </row>
    <row r="14" spans="1:17" s="1" customFormat="1" ht="47.25" customHeight="1">
      <c r="A14" s="23" t="s">
        <v>55</v>
      </c>
      <c r="B14" s="21" t="s">
        <v>81</v>
      </c>
      <c r="C14" s="162" t="s">
        <v>80</v>
      </c>
      <c r="D14" s="162"/>
      <c r="E14" s="162"/>
      <c r="F14" s="162"/>
      <c r="G14" s="22" t="s">
        <v>3</v>
      </c>
      <c r="H14" s="76">
        <v>1</v>
      </c>
      <c r="I14" s="63">
        <v>1358</v>
      </c>
      <c r="J14" s="63">
        <f>I14*M4</f>
        <v>1643.18</v>
      </c>
      <c r="K14" s="119">
        <f t="shared" si="0"/>
        <v>1643.18</v>
      </c>
      <c r="L14" s="119"/>
      <c r="M14" s="24"/>
      <c r="N14" s="69"/>
      <c r="O14" s="69"/>
      <c r="P14" s="69"/>
      <c r="Q14" s="69"/>
    </row>
    <row r="15" spans="1:17" s="1" customFormat="1" ht="16.5" customHeight="1">
      <c r="A15" s="188" t="s">
        <v>12</v>
      </c>
      <c r="B15" s="189"/>
      <c r="C15" s="189"/>
      <c r="D15" s="189"/>
      <c r="E15" s="189"/>
      <c r="F15" s="189"/>
      <c r="G15" s="189"/>
      <c r="H15" s="189"/>
      <c r="I15" s="190"/>
      <c r="J15" s="74"/>
      <c r="K15" s="191">
        <f>K10+K11+K12+K13+K14</f>
        <v>1874.8925800000002</v>
      </c>
      <c r="L15" s="191"/>
      <c r="M15" s="75">
        <f>K15/K24*100</f>
        <v>51.890376039106542</v>
      </c>
      <c r="N15" s="69"/>
      <c r="O15" s="31"/>
      <c r="P15" s="69"/>
      <c r="Q15" s="69"/>
    </row>
    <row r="16" spans="1:17" ht="16.5" customHeight="1">
      <c r="A16" s="192" t="s">
        <v>90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4"/>
      <c r="N16" s="2"/>
      <c r="O16" s="2"/>
      <c r="P16" s="2"/>
      <c r="Q16" s="2"/>
    </row>
    <row r="17" spans="1:17" s="1" customFormat="1" ht="15.75">
      <c r="A17" s="71" t="s">
        <v>6</v>
      </c>
      <c r="B17" s="21"/>
      <c r="C17" s="178" t="s">
        <v>66</v>
      </c>
      <c r="D17" s="179"/>
      <c r="E17" s="179"/>
      <c r="F17" s="179"/>
      <c r="G17" s="179"/>
      <c r="H17" s="179"/>
      <c r="I17" s="179"/>
      <c r="J17" s="179"/>
      <c r="K17" s="179"/>
      <c r="L17" s="180"/>
      <c r="M17" s="72"/>
      <c r="N17" s="69"/>
      <c r="O17" s="69"/>
      <c r="P17" s="69"/>
      <c r="Q17" s="69"/>
    </row>
    <row r="18" spans="1:17" s="1" customFormat="1" ht="20.100000000000001" customHeight="1">
      <c r="A18" s="23" t="s">
        <v>9</v>
      </c>
      <c r="B18" s="22" t="s">
        <v>35</v>
      </c>
      <c r="C18" s="181" t="s">
        <v>36</v>
      </c>
      <c r="D18" s="181"/>
      <c r="E18" s="181"/>
      <c r="F18" s="181"/>
      <c r="G18" s="22" t="s">
        <v>17</v>
      </c>
      <c r="H18" s="63">
        <v>2.25</v>
      </c>
      <c r="I18" s="63">
        <v>8.66</v>
      </c>
      <c r="J18" s="63">
        <f>I18*1.21</f>
        <v>10.4786</v>
      </c>
      <c r="K18" s="119">
        <f t="shared" ref="K18:K22" si="1">H18*J18</f>
        <v>23.57685</v>
      </c>
      <c r="L18" s="119"/>
      <c r="M18" s="24"/>
      <c r="N18" s="69"/>
      <c r="O18" s="69"/>
      <c r="P18" s="69"/>
      <c r="Q18" s="69"/>
    </row>
    <row r="19" spans="1:17" s="1" customFormat="1" ht="33" customHeight="1">
      <c r="A19" s="23" t="s">
        <v>10</v>
      </c>
      <c r="B19" s="22"/>
      <c r="C19" s="135" t="s">
        <v>136</v>
      </c>
      <c r="D19" s="135"/>
      <c r="E19" s="135"/>
      <c r="F19" s="135"/>
      <c r="G19" s="22" t="s">
        <v>15</v>
      </c>
      <c r="H19" s="63">
        <v>0.34</v>
      </c>
      <c r="I19" s="63">
        <v>32.200000000000003</v>
      </c>
      <c r="J19" s="63">
        <f>I19*M4</f>
        <v>38.962000000000003</v>
      </c>
      <c r="K19" s="119">
        <f t="shared" si="1"/>
        <v>13.247080000000002</v>
      </c>
      <c r="L19" s="119"/>
      <c r="M19" s="24"/>
      <c r="N19" s="69"/>
      <c r="O19" s="69"/>
      <c r="P19" s="69"/>
      <c r="Q19" s="69"/>
    </row>
    <row r="20" spans="1:17" s="1" customFormat="1" ht="94.5" customHeight="1">
      <c r="A20" s="23" t="s">
        <v>11</v>
      </c>
      <c r="B20" s="22" t="s">
        <v>30</v>
      </c>
      <c r="C20" s="135" t="s">
        <v>69</v>
      </c>
      <c r="D20" s="135"/>
      <c r="E20" s="135"/>
      <c r="F20" s="135"/>
      <c r="G20" s="22" t="s">
        <v>15</v>
      </c>
      <c r="H20" s="63">
        <v>0.34</v>
      </c>
      <c r="I20" s="63">
        <v>25.2</v>
      </c>
      <c r="J20" s="63">
        <f>I20*M4</f>
        <v>30.491999999999997</v>
      </c>
      <c r="K20" s="119">
        <f t="shared" si="1"/>
        <v>10.367279999999999</v>
      </c>
      <c r="L20" s="119"/>
      <c r="M20" s="24"/>
      <c r="N20" s="69"/>
      <c r="O20" s="69"/>
      <c r="P20" s="69"/>
      <c r="Q20" s="69"/>
    </row>
    <row r="21" spans="1:17" s="1" customFormat="1" ht="61.5" customHeight="1">
      <c r="A21" s="23" t="s">
        <v>39</v>
      </c>
      <c r="B21" s="21"/>
      <c r="C21" s="162" t="s">
        <v>73</v>
      </c>
      <c r="D21" s="162"/>
      <c r="E21" s="162"/>
      <c r="F21" s="162"/>
      <c r="G21" s="22" t="s">
        <v>17</v>
      </c>
      <c r="H21" s="63">
        <v>2.25</v>
      </c>
      <c r="I21" s="63">
        <v>17.600000000000001</v>
      </c>
      <c r="J21" s="63">
        <f>I21*M4</f>
        <v>21.295999999999999</v>
      </c>
      <c r="K21" s="119">
        <f t="shared" si="1"/>
        <v>47.915999999999997</v>
      </c>
      <c r="L21" s="119"/>
      <c r="M21" s="24"/>
      <c r="N21" s="69"/>
      <c r="O21" s="69"/>
      <c r="P21" s="69"/>
      <c r="Q21" s="69"/>
    </row>
    <row r="22" spans="1:17" s="1" customFormat="1" ht="47.25" customHeight="1">
      <c r="A22" s="23" t="s">
        <v>55</v>
      </c>
      <c r="B22" s="21" t="s">
        <v>81</v>
      </c>
      <c r="C22" s="162" t="s">
        <v>80</v>
      </c>
      <c r="D22" s="162"/>
      <c r="E22" s="162"/>
      <c r="F22" s="162"/>
      <c r="G22" s="22" t="s">
        <v>3</v>
      </c>
      <c r="H22" s="76">
        <v>1</v>
      </c>
      <c r="I22" s="63">
        <v>1358</v>
      </c>
      <c r="J22" s="63">
        <f>I22*M4</f>
        <v>1643.18</v>
      </c>
      <c r="K22" s="119">
        <f t="shared" si="1"/>
        <v>1643.18</v>
      </c>
      <c r="L22" s="119"/>
      <c r="M22" s="24"/>
      <c r="N22" s="69"/>
      <c r="O22" s="69"/>
      <c r="P22" s="69"/>
      <c r="Q22" s="69"/>
    </row>
    <row r="23" spans="1:17" s="1" customFormat="1" ht="16.5" customHeight="1">
      <c r="A23" s="188" t="s">
        <v>12</v>
      </c>
      <c r="B23" s="189"/>
      <c r="C23" s="189"/>
      <c r="D23" s="189"/>
      <c r="E23" s="189"/>
      <c r="F23" s="189"/>
      <c r="G23" s="189"/>
      <c r="H23" s="189"/>
      <c r="I23" s="190"/>
      <c r="J23" s="74"/>
      <c r="K23" s="191">
        <f t="shared" ref="K23" si="2">K18+K19+K20+K21+K22</f>
        <v>1738.28721</v>
      </c>
      <c r="L23" s="191"/>
      <c r="M23" s="75">
        <f>K23/K24*100</f>
        <v>48.109623960893458</v>
      </c>
      <c r="N23" s="69"/>
      <c r="O23" s="31"/>
      <c r="P23" s="69"/>
      <c r="Q23" s="69"/>
    </row>
    <row r="24" spans="1:17" s="1" customFormat="1" ht="20.100000000000001" customHeight="1">
      <c r="A24" s="111" t="s">
        <v>91</v>
      </c>
      <c r="B24" s="112"/>
      <c r="C24" s="112"/>
      <c r="D24" s="112"/>
      <c r="E24" s="112"/>
      <c r="F24" s="112"/>
      <c r="G24" s="112"/>
      <c r="H24" s="112"/>
      <c r="I24" s="113"/>
      <c r="J24" s="64"/>
      <c r="K24" s="114">
        <f>K15+K23</f>
        <v>3613.1797900000001</v>
      </c>
      <c r="L24" s="114"/>
      <c r="M24" s="50">
        <f>M23+M15</f>
        <v>100</v>
      </c>
      <c r="N24" s="69"/>
      <c r="O24" s="31"/>
      <c r="P24" s="69"/>
      <c r="Q24" s="69"/>
    </row>
    <row r="25" spans="1:17" ht="18" customHeight="1">
      <c r="A25" s="159" t="s">
        <v>47</v>
      </c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1"/>
      <c r="N25" s="2"/>
      <c r="O25" s="8"/>
      <c r="P25" s="2"/>
      <c r="Q25" s="2"/>
    </row>
    <row r="26" spans="1:17" s="1" customFormat="1" ht="17.25" customHeight="1">
      <c r="A26" s="154" t="s">
        <v>42</v>
      </c>
      <c r="B26" s="155"/>
      <c r="C26" s="156"/>
      <c r="D26" s="157"/>
      <c r="E26" s="157"/>
      <c r="F26" s="157"/>
      <c r="G26" s="158"/>
      <c r="H26" s="133" t="s">
        <v>44</v>
      </c>
      <c r="I26" s="133"/>
      <c r="J26" s="133"/>
      <c r="K26" s="133"/>
      <c r="L26" s="134"/>
      <c r="M26" s="12" t="s">
        <v>41</v>
      </c>
      <c r="N26" s="69"/>
      <c r="O26" s="31"/>
      <c r="P26" s="69"/>
      <c r="Q26" s="69"/>
    </row>
    <row r="27" spans="1:17" s="1" customFormat="1" ht="14.25" customHeight="1" thickBot="1">
      <c r="A27" s="147">
        <v>43746</v>
      </c>
      <c r="B27" s="148"/>
      <c r="C27" s="149" t="s">
        <v>43</v>
      </c>
      <c r="D27" s="150"/>
      <c r="E27" s="150"/>
      <c r="F27" s="150"/>
      <c r="G27" s="151"/>
      <c r="H27" s="152" t="s">
        <v>45</v>
      </c>
      <c r="I27" s="152"/>
      <c r="J27" s="152"/>
      <c r="K27" s="152"/>
      <c r="L27" s="153"/>
      <c r="M27" s="13"/>
      <c r="N27" s="69"/>
      <c r="O27" s="31"/>
      <c r="P27" s="69"/>
      <c r="Q27" s="69"/>
    </row>
  </sheetData>
  <mergeCells count="44">
    <mergeCell ref="A27:B27"/>
    <mergeCell ref="C27:G27"/>
    <mergeCell ref="H27:L27"/>
    <mergeCell ref="A24:I24"/>
    <mergeCell ref="K24:L24"/>
    <mergeCell ref="A25:M25"/>
    <mergeCell ref="A26:B26"/>
    <mergeCell ref="C26:G26"/>
    <mergeCell ref="H26:L26"/>
    <mergeCell ref="A23:I23"/>
    <mergeCell ref="K23:L23"/>
    <mergeCell ref="C20:F20"/>
    <mergeCell ref="K20:L20"/>
    <mergeCell ref="C21:F21"/>
    <mergeCell ref="K21:L21"/>
    <mergeCell ref="C22:F22"/>
    <mergeCell ref="K22:L22"/>
    <mergeCell ref="A16:M16"/>
    <mergeCell ref="C17:L17"/>
    <mergeCell ref="C18:F18"/>
    <mergeCell ref="K18:L18"/>
    <mergeCell ref="C19:F19"/>
    <mergeCell ref="K19:L19"/>
    <mergeCell ref="A15:I15"/>
    <mergeCell ref="K15:L15"/>
    <mergeCell ref="A4:K4"/>
    <mergeCell ref="A5:B5"/>
    <mergeCell ref="C5:K5"/>
    <mergeCell ref="L5:M5"/>
    <mergeCell ref="A6:M6"/>
    <mergeCell ref="C7:F7"/>
    <mergeCell ref="K7:L7"/>
    <mergeCell ref="C11:F11"/>
    <mergeCell ref="C12:F12"/>
    <mergeCell ref="K12:L12"/>
    <mergeCell ref="C13:F13"/>
    <mergeCell ref="K13:L13"/>
    <mergeCell ref="C14:F14"/>
    <mergeCell ref="K14:L14"/>
    <mergeCell ref="A8:M8"/>
    <mergeCell ref="C9:L9"/>
    <mergeCell ref="C10:F10"/>
    <mergeCell ref="K10:L10"/>
    <mergeCell ref="K11:L11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4:Q34"/>
  <sheetViews>
    <sheetView topLeftCell="A22" zoomScale="90" zoomScaleNormal="90" workbookViewId="0">
      <selection activeCell="K31" sqref="K31:L31"/>
    </sheetView>
  </sheetViews>
  <sheetFormatPr defaultRowHeight="15"/>
  <cols>
    <col min="1" max="1" width="6.140625" customWidth="1"/>
    <col min="2" max="2" width="13" customWidth="1"/>
    <col min="6" max="6" width="23.140625" customWidth="1"/>
    <col min="7" max="7" width="8.42578125" customWidth="1"/>
    <col min="8" max="8" width="12" customWidth="1"/>
    <col min="9" max="9" width="8.5703125" customWidth="1"/>
    <col min="10" max="10" width="10.5703125" customWidth="1"/>
    <col min="11" max="11" width="8.28515625" customWidth="1"/>
    <col min="12" max="12" width="4" customWidth="1"/>
    <col min="13" max="13" width="12.140625" customWidth="1"/>
  </cols>
  <sheetData>
    <row r="4" spans="1:17" ht="47.25" customHeight="1"/>
    <row r="5" spans="1:17" ht="30.75" customHeight="1">
      <c r="A5" s="126" t="s">
        <v>48</v>
      </c>
      <c r="B5" s="127"/>
      <c r="C5" s="127"/>
      <c r="D5" s="127"/>
      <c r="E5" s="127"/>
      <c r="F5" s="127"/>
      <c r="G5" s="127"/>
      <c r="H5" s="127"/>
      <c r="I5" s="127"/>
      <c r="J5" s="127"/>
      <c r="K5" s="128"/>
      <c r="L5" s="14" t="s">
        <v>46</v>
      </c>
      <c r="M5" s="40">
        <v>1.21</v>
      </c>
      <c r="N5" s="2"/>
      <c r="O5" s="2"/>
      <c r="P5" s="2"/>
      <c r="Q5" s="2"/>
    </row>
    <row r="6" spans="1:17" ht="52.5" customHeight="1">
      <c r="A6" s="144" t="s">
        <v>49</v>
      </c>
      <c r="B6" s="145"/>
      <c r="C6" s="129" t="s">
        <v>50</v>
      </c>
      <c r="D6" s="130"/>
      <c r="E6" s="130"/>
      <c r="F6" s="130"/>
      <c r="G6" s="130"/>
      <c r="H6" s="130"/>
      <c r="I6" s="130"/>
      <c r="J6" s="130"/>
      <c r="K6" s="131"/>
      <c r="L6" s="140">
        <f>K31</f>
        <v>2402.6486</v>
      </c>
      <c r="M6" s="146"/>
      <c r="N6" s="2"/>
      <c r="O6" s="2"/>
      <c r="P6" s="2"/>
      <c r="Q6" s="2"/>
    </row>
    <row r="7" spans="1:17" ht="29.25" customHeight="1">
      <c r="A7" s="182" t="s">
        <v>92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4"/>
      <c r="N7" s="2"/>
      <c r="O7" s="2"/>
      <c r="P7" s="2"/>
      <c r="Q7" s="2"/>
    </row>
    <row r="8" spans="1:17" ht="47.25" customHeight="1">
      <c r="A8" s="70" t="s">
        <v>0</v>
      </c>
      <c r="B8" s="68" t="s">
        <v>1</v>
      </c>
      <c r="C8" s="124" t="s">
        <v>2</v>
      </c>
      <c r="D8" s="124"/>
      <c r="E8" s="124"/>
      <c r="F8" s="124"/>
      <c r="G8" s="68" t="s">
        <v>3</v>
      </c>
      <c r="H8" s="66" t="s">
        <v>4</v>
      </c>
      <c r="I8" s="65" t="s">
        <v>5</v>
      </c>
      <c r="J8" s="65" t="s">
        <v>25</v>
      </c>
      <c r="K8" s="125" t="s">
        <v>26</v>
      </c>
      <c r="L8" s="125"/>
      <c r="M8" s="67" t="s">
        <v>40</v>
      </c>
      <c r="N8" s="2"/>
      <c r="O8" s="2"/>
      <c r="P8" s="2"/>
      <c r="Q8" s="73" t="s">
        <v>70</v>
      </c>
    </row>
    <row r="9" spans="1:17" ht="16.5" customHeight="1">
      <c r="A9" s="207" t="s">
        <v>93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9"/>
      <c r="N9" s="2"/>
      <c r="O9" s="2"/>
      <c r="P9" s="2"/>
      <c r="Q9" s="2"/>
    </row>
    <row r="10" spans="1:17" s="1" customFormat="1" ht="15.75">
      <c r="A10" s="71" t="s">
        <v>6</v>
      </c>
      <c r="B10" s="21"/>
      <c r="C10" s="178" t="s">
        <v>66</v>
      </c>
      <c r="D10" s="179"/>
      <c r="E10" s="179"/>
      <c r="F10" s="179"/>
      <c r="G10" s="179"/>
      <c r="H10" s="179"/>
      <c r="I10" s="179"/>
      <c r="J10" s="179"/>
      <c r="K10" s="179"/>
      <c r="L10" s="180"/>
      <c r="M10" s="72"/>
      <c r="N10" s="69"/>
      <c r="O10" s="69"/>
      <c r="P10" s="69"/>
      <c r="Q10" s="69"/>
    </row>
    <row r="11" spans="1:17" s="1" customFormat="1" ht="20.100000000000001" customHeight="1">
      <c r="A11" s="23" t="s">
        <v>9</v>
      </c>
      <c r="B11" s="22" t="s">
        <v>35</v>
      </c>
      <c r="C11" s="181" t="s">
        <v>36</v>
      </c>
      <c r="D11" s="181"/>
      <c r="E11" s="181"/>
      <c r="F11" s="181"/>
      <c r="G11" s="22" t="s">
        <v>17</v>
      </c>
      <c r="H11" s="63">
        <v>6</v>
      </c>
      <c r="I11" s="63">
        <v>8.66</v>
      </c>
      <c r="J11" s="63">
        <f>I11*1.21</f>
        <v>10.4786</v>
      </c>
      <c r="K11" s="119">
        <f t="shared" ref="K11:K14" si="0">H11*J11</f>
        <v>62.871600000000001</v>
      </c>
      <c r="L11" s="119"/>
      <c r="M11" s="24"/>
      <c r="N11" s="69"/>
      <c r="O11" s="69"/>
      <c r="P11" s="69"/>
      <c r="Q11" s="69"/>
    </row>
    <row r="12" spans="1:17" s="1" customFormat="1" ht="33" customHeight="1">
      <c r="A12" s="23" t="s">
        <v>10</v>
      </c>
      <c r="B12" s="22"/>
      <c r="C12" s="135" t="s">
        <v>136</v>
      </c>
      <c r="D12" s="135"/>
      <c r="E12" s="135"/>
      <c r="F12" s="135"/>
      <c r="G12" s="22" t="s">
        <v>15</v>
      </c>
      <c r="H12" s="63">
        <v>0.9</v>
      </c>
      <c r="I12" s="77">
        <v>32.200000000000003</v>
      </c>
      <c r="J12" s="63">
        <f>I12*M5</f>
        <v>38.962000000000003</v>
      </c>
      <c r="K12" s="119">
        <f t="shared" si="0"/>
        <v>35.065800000000003</v>
      </c>
      <c r="L12" s="119"/>
      <c r="M12" s="24"/>
      <c r="N12" s="69"/>
      <c r="O12" s="69"/>
      <c r="P12" s="69"/>
      <c r="Q12" s="69"/>
    </row>
    <row r="13" spans="1:17" s="1" customFormat="1" ht="94.5" customHeight="1">
      <c r="A13" s="23" t="s">
        <v>11</v>
      </c>
      <c r="B13" s="22" t="s">
        <v>30</v>
      </c>
      <c r="C13" s="135" t="s">
        <v>69</v>
      </c>
      <c r="D13" s="135"/>
      <c r="E13" s="135"/>
      <c r="F13" s="135"/>
      <c r="G13" s="22" t="s">
        <v>15</v>
      </c>
      <c r="H13" s="63">
        <v>0.9</v>
      </c>
      <c r="I13" s="63">
        <v>25.2</v>
      </c>
      <c r="J13" s="63">
        <f>I13*M5</f>
        <v>30.491999999999997</v>
      </c>
      <c r="K13" s="119">
        <f t="shared" si="0"/>
        <v>27.442799999999998</v>
      </c>
      <c r="L13" s="119"/>
      <c r="M13" s="24"/>
      <c r="N13" s="69"/>
      <c r="O13" s="69"/>
      <c r="P13" s="69"/>
      <c r="Q13" s="69"/>
    </row>
    <row r="14" spans="1:17" s="1" customFormat="1" ht="61.5" customHeight="1">
      <c r="A14" s="23" t="s">
        <v>39</v>
      </c>
      <c r="B14" s="21"/>
      <c r="C14" s="162" t="s">
        <v>73</v>
      </c>
      <c r="D14" s="162"/>
      <c r="E14" s="162"/>
      <c r="F14" s="162"/>
      <c r="G14" s="22" t="s">
        <v>17</v>
      </c>
      <c r="H14" s="63">
        <v>6</v>
      </c>
      <c r="I14" s="63">
        <v>17.600000000000001</v>
      </c>
      <c r="J14" s="63">
        <f>I14*M5</f>
        <v>21.295999999999999</v>
      </c>
      <c r="K14" s="119">
        <f t="shared" si="0"/>
        <v>127.776</v>
      </c>
      <c r="L14" s="119"/>
      <c r="M14" s="24"/>
      <c r="N14" s="69"/>
      <c r="O14" s="69"/>
      <c r="P14" s="69"/>
      <c r="Q14" s="69"/>
    </row>
    <row r="15" spans="1:17" s="1" customFormat="1" ht="16.5" customHeight="1">
      <c r="A15" s="188" t="s">
        <v>12</v>
      </c>
      <c r="B15" s="189"/>
      <c r="C15" s="189"/>
      <c r="D15" s="189"/>
      <c r="E15" s="189"/>
      <c r="F15" s="189"/>
      <c r="G15" s="189"/>
      <c r="H15" s="189"/>
      <c r="I15" s="190"/>
      <c r="J15" s="74"/>
      <c r="K15" s="191">
        <f>K11+K12+K13+K14</f>
        <v>253.15620000000001</v>
      </c>
      <c r="L15" s="191"/>
      <c r="M15" s="75">
        <f>K15/K31*100</f>
        <v>10.536547042293243</v>
      </c>
      <c r="N15" s="69"/>
      <c r="O15" s="31"/>
      <c r="P15" s="69"/>
      <c r="Q15" s="69"/>
    </row>
    <row r="16" spans="1:17" ht="16.5" customHeight="1">
      <c r="A16" s="207" t="s">
        <v>94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9"/>
      <c r="N16" s="2"/>
      <c r="O16" s="2"/>
      <c r="P16" s="2"/>
      <c r="Q16" s="2"/>
    </row>
    <row r="17" spans="1:17" s="1" customFormat="1" ht="15.75">
      <c r="A17" s="71" t="s">
        <v>6</v>
      </c>
      <c r="B17" s="21"/>
      <c r="C17" s="178" t="s">
        <v>66</v>
      </c>
      <c r="D17" s="179"/>
      <c r="E17" s="179"/>
      <c r="F17" s="179"/>
      <c r="G17" s="179"/>
      <c r="H17" s="179"/>
      <c r="I17" s="179"/>
      <c r="J17" s="179"/>
      <c r="K17" s="179"/>
      <c r="L17" s="180"/>
      <c r="M17" s="72"/>
      <c r="N17" s="69"/>
      <c r="O17" s="69"/>
      <c r="P17" s="69"/>
      <c r="Q17" s="69"/>
    </row>
    <row r="18" spans="1:17" s="1" customFormat="1" ht="20.100000000000001" customHeight="1">
      <c r="A18" s="23" t="s">
        <v>9</v>
      </c>
      <c r="B18" s="22" t="s">
        <v>35</v>
      </c>
      <c r="C18" s="181" t="s">
        <v>36</v>
      </c>
      <c r="D18" s="181"/>
      <c r="E18" s="181"/>
      <c r="F18" s="181"/>
      <c r="G18" s="22" t="s">
        <v>17</v>
      </c>
      <c r="H18" s="63">
        <v>2</v>
      </c>
      <c r="I18" s="63">
        <v>8.66</v>
      </c>
      <c r="J18" s="63">
        <f>I18*1.21</f>
        <v>10.4786</v>
      </c>
      <c r="K18" s="119">
        <f t="shared" ref="K18:K22" si="1">H18*J18</f>
        <v>20.9572</v>
      </c>
      <c r="L18" s="119"/>
      <c r="M18" s="24"/>
      <c r="N18" s="69"/>
      <c r="O18" s="69"/>
      <c r="P18" s="69"/>
      <c r="Q18" s="69"/>
    </row>
    <row r="19" spans="1:17" s="1" customFormat="1" ht="33" customHeight="1">
      <c r="A19" s="23" t="s">
        <v>10</v>
      </c>
      <c r="B19" s="22"/>
      <c r="C19" s="135" t="s">
        <v>137</v>
      </c>
      <c r="D19" s="135"/>
      <c r="E19" s="135"/>
      <c r="F19" s="135"/>
      <c r="G19" s="22" t="s">
        <v>15</v>
      </c>
      <c r="H19" s="63">
        <v>0.3</v>
      </c>
      <c r="I19" s="63">
        <v>32.200000000000003</v>
      </c>
      <c r="J19" s="63">
        <f>I19*M5</f>
        <v>38.962000000000003</v>
      </c>
      <c r="K19" s="119">
        <f t="shared" si="1"/>
        <v>11.688600000000001</v>
      </c>
      <c r="L19" s="119"/>
      <c r="M19" s="24"/>
      <c r="N19" s="69"/>
      <c r="O19" s="69"/>
      <c r="P19" s="69"/>
      <c r="Q19" s="69"/>
    </row>
    <row r="20" spans="1:17" s="1" customFormat="1" ht="94.5" customHeight="1">
      <c r="A20" s="23" t="s">
        <v>11</v>
      </c>
      <c r="B20" s="22" t="s">
        <v>30</v>
      </c>
      <c r="C20" s="135" t="s">
        <v>69</v>
      </c>
      <c r="D20" s="135"/>
      <c r="E20" s="135"/>
      <c r="F20" s="135"/>
      <c r="G20" s="22" t="s">
        <v>15</v>
      </c>
      <c r="H20" s="63">
        <v>0.3</v>
      </c>
      <c r="I20" s="63">
        <v>25.2</v>
      </c>
      <c r="J20" s="63">
        <f>I20*M5</f>
        <v>30.491999999999997</v>
      </c>
      <c r="K20" s="119">
        <f t="shared" si="1"/>
        <v>9.1475999999999988</v>
      </c>
      <c r="L20" s="119"/>
      <c r="M20" s="24"/>
      <c r="N20" s="69"/>
      <c r="O20" s="69"/>
      <c r="P20" s="69"/>
      <c r="Q20" s="69"/>
    </row>
    <row r="21" spans="1:17" s="1" customFormat="1" ht="61.5" customHeight="1">
      <c r="A21" s="23" t="s">
        <v>39</v>
      </c>
      <c r="B21" s="21"/>
      <c r="C21" s="162" t="s">
        <v>73</v>
      </c>
      <c r="D21" s="162"/>
      <c r="E21" s="162"/>
      <c r="F21" s="162"/>
      <c r="G21" s="22" t="s">
        <v>17</v>
      </c>
      <c r="H21" s="63">
        <v>2</v>
      </c>
      <c r="I21" s="63">
        <v>17.600000000000001</v>
      </c>
      <c r="J21" s="63">
        <f>I21*M5</f>
        <v>21.295999999999999</v>
      </c>
      <c r="K21" s="119">
        <f t="shared" si="1"/>
        <v>42.591999999999999</v>
      </c>
      <c r="L21" s="119"/>
      <c r="M21" s="24"/>
      <c r="N21" s="69"/>
      <c r="O21" s="69"/>
      <c r="P21" s="69"/>
      <c r="Q21" s="69"/>
    </row>
    <row r="22" spans="1:17" s="1" customFormat="1" ht="47.25" customHeight="1">
      <c r="A22" s="23" t="s">
        <v>55</v>
      </c>
      <c r="B22" s="21" t="s">
        <v>81</v>
      </c>
      <c r="C22" s="162" t="s">
        <v>80</v>
      </c>
      <c r="D22" s="162"/>
      <c r="E22" s="162"/>
      <c r="F22" s="162"/>
      <c r="G22" s="22" t="s">
        <v>3</v>
      </c>
      <c r="H22" s="76">
        <v>1</v>
      </c>
      <c r="I22" s="63">
        <v>1358</v>
      </c>
      <c r="J22" s="63">
        <f>I22*M5</f>
        <v>1643.18</v>
      </c>
      <c r="K22" s="119">
        <f t="shared" si="1"/>
        <v>1643.18</v>
      </c>
      <c r="L22" s="119"/>
      <c r="M22" s="24"/>
      <c r="N22" s="69"/>
      <c r="O22" s="69"/>
      <c r="P22" s="69"/>
      <c r="Q22" s="69"/>
    </row>
    <row r="23" spans="1:17" s="1" customFormat="1" ht="16.5" customHeight="1">
      <c r="A23" s="188" t="s">
        <v>12</v>
      </c>
      <c r="B23" s="189"/>
      <c r="C23" s="189"/>
      <c r="D23" s="189"/>
      <c r="E23" s="189"/>
      <c r="F23" s="189"/>
      <c r="G23" s="189"/>
      <c r="H23" s="189"/>
      <c r="I23" s="190"/>
      <c r="J23" s="74"/>
      <c r="K23" s="191">
        <f t="shared" ref="K23" si="2">K18+K19+K20+K21+K22</f>
        <v>1727.5654</v>
      </c>
      <c r="L23" s="191"/>
      <c r="M23" s="75">
        <f>K23/K31*100</f>
        <v>71.902541220551356</v>
      </c>
      <c r="N23" s="69"/>
      <c r="O23" s="31"/>
      <c r="P23" s="69"/>
      <c r="Q23" s="69"/>
    </row>
    <row r="24" spans="1:17" ht="16.5" customHeight="1">
      <c r="A24" s="207" t="s">
        <v>95</v>
      </c>
      <c r="B24" s="208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9"/>
      <c r="N24" s="2"/>
      <c r="O24" s="2"/>
      <c r="P24" s="2"/>
      <c r="Q24" s="2"/>
    </row>
    <row r="25" spans="1:17" s="1" customFormat="1" ht="15.75">
      <c r="A25" s="71" t="s">
        <v>6</v>
      </c>
      <c r="B25" s="21"/>
      <c r="C25" s="178" t="s">
        <v>66</v>
      </c>
      <c r="D25" s="179"/>
      <c r="E25" s="179"/>
      <c r="F25" s="179"/>
      <c r="G25" s="179"/>
      <c r="H25" s="179"/>
      <c r="I25" s="179"/>
      <c r="J25" s="179"/>
      <c r="K25" s="179"/>
      <c r="L25" s="180"/>
      <c r="M25" s="72"/>
      <c r="N25" s="69"/>
      <c r="O25" s="69"/>
      <c r="P25" s="69"/>
      <c r="Q25" s="69"/>
    </row>
    <row r="26" spans="1:17" s="1" customFormat="1" ht="20.100000000000001" customHeight="1">
      <c r="A26" s="23" t="s">
        <v>9</v>
      </c>
      <c r="B26" s="22" t="s">
        <v>35</v>
      </c>
      <c r="C26" s="181" t="s">
        <v>36</v>
      </c>
      <c r="D26" s="181"/>
      <c r="E26" s="181"/>
      <c r="F26" s="181"/>
      <c r="G26" s="22" t="s">
        <v>17</v>
      </c>
      <c r="H26" s="63">
        <v>10</v>
      </c>
      <c r="I26" s="63">
        <v>8.66</v>
      </c>
      <c r="J26" s="63">
        <f>I26*1.21</f>
        <v>10.4786</v>
      </c>
      <c r="K26" s="119">
        <f t="shared" ref="K26:K28" si="3">H26*J26</f>
        <v>104.786</v>
      </c>
      <c r="L26" s="119"/>
      <c r="M26" s="24"/>
      <c r="N26" s="69"/>
      <c r="O26" s="69"/>
      <c r="P26" s="69"/>
      <c r="Q26" s="69"/>
    </row>
    <row r="27" spans="1:17" s="1" customFormat="1" ht="33" customHeight="1">
      <c r="A27" s="23" t="s">
        <v>10</v>
      </c>
      <c r="B27" s="22"/>
      <c r="C27" s="135" t="s">
        <v>137</v>
      </c>
      <c r="D27" s="135"/>
      <c r="E27" s="135"/>
      <c r="F27" s="135"/>
      <c r="G27" s="22" t="s">
        <v>15</v>
      </c>
      <c r="H27" s="63">
        <v>1.5</v>
      </c>
      <c r="I27" s="63">
        <v>32.200000000000003</v>
      </c>
      <c r="J27" s="63">
        <f>I27*M5</f>
        <v>38.962000000000003</v>
      </c>
      <c r="K27" s="119">
        <f t="shared" si="3"/>
        <v>58.443000000000005</v>
      </c>
      <c r="L27" s="119"/>
      <c r="M27" s="24"/>
      <c r="N27" s="69"/>
      <c r="O27" s="69"/>
      <c r="P27" s="69"/>
      <c r="Q27" s="69"/>
    </row>
    <row r="28" spans="1:17" s="1" customFormat="1" ht="94.5" customHeight="1">
      <c r="A28" s="23" t="s">
        <v>11</v>
      </c>
      <c r="B28" s="22" t="s">
        <v>30</v>
      </c>
      <c r="C28" s="135" t="s">
        <v>69</v>
      </c>
      <c r="D28" s="135"/>
      <c r="E28" s="135"/>
      <c r="F28" s="135"/>
      <c r="G28" s="22" t="s">
        <v>15</v>
      </c>
      <c r="H28" s="63">
        <v>1.5</v>
      </c>
      <c r="I28" s="63">
        <v>25.2</v>
      </c>
      <c r="J28" s="63">
        <f>I28*M5</f>
        <v>30.491999999999997</v>
      </c>
      <c r="K28" s="119">
        <f t="shared" si="3"/>
        <v>45.738</v>
      </c>
      <c r="L28" s="119"/>
      <c r="M28" s="24"/>
      <c r="N28" s="69"/>
      <c r="O28" s="69"/>
      <c r="P28" s="69"/>
      <c r="Q28" s="69"/>
    </row>
    <row r="29" spans="1:17" s="1" customFormat="1" ht="61.5" customHeight="1">
      <c r="A29" s="23" t="s">
        <v>39</v>
      </c>
      <c r="B29" s="21"/>
      <c r="C29" s="162" t="s">
        <v>73</v>
      </c>
      <c r="D29" s="162"/>
      <c r="E29" s="162"/>
      <c r="F29" s="162"/>
      <c r="G29" s="22" t="s">
        <v>17</v>
      </c>
      <c r="H29" s="63">
        <v>10</v>
      </c>
      <c r="I29" s="63">
        <v>17.600000000000001</v>
      </c>
      <c r="J29" s="63">
        <f>I29*1.21</f>
        <v>21.295999999999999</v>
      </c>
      <c r="K29" s="119">
        <f>H29*J29</f>
        <v>212.95999999999998</v>
      </c>
      <c r="L29" s="119"/>
      <c r="M29" s="24"/>
      <c r="N29" s="69"/>
      <c r="O29" s="69"/>
      <c r="P29" s="69"/>
      <c r="Q29" s="69"/>
    </row>
    <row r="30" spans="1:17" s="1" customFormat="1" ht="16.5" customHeight="1">
      <c r="A30" s="188" t="s">
        <v>12</v>
      </c>
      <c r="B30" s="189"/>
      <c r="C30" s="189"/>
      <c r="D30" s="189"/>
      <c r="E30" s="189"/>
      <c r="F30" s="189"/>
      <c r="G30" s="189"/>
      <c r="H30" s="189"/>
      <c r="I30" s="190"/>
      <c r="J30" s="74"/>
      <c r="K30" s="191">
        <f>K26+K27+K28+K29</f>
        <v>421.92700000000002</v>
      </c>
      <c r="L30" s="191"/>
      <c r="M30" s="75">
        <f>K30/K31*100</f>
        <v>17.560911737155404</v>
      </c>
      <c r="N30" s="69"/>
      <c r="O30" s="31"/>
      <c r="P30" s="69"/>
      <c r="Q30" s="69"/>
    </row>
    <row r="31" spans="1:17" s="1" customFormat="1" ht="20.100000000000001" customHeight="1">
      <c r="A31" s="111" t="s">
        <v>96</v>
      </c>
      <c r="B31" s="112"/>
      <c r="C31" s="112"/>
      <c r="D31" s="112"/>
      <c r="E31" s="112"/>
      <c r="F31" s="112"/>
      <c r="G31" s="112"/>
      <c r="H31" s="112"/>
      <c r="I31" s="113"/>
      <c r="J31" s="64"/>
      <c r="K31" s="114">
        <f>K30+K23+K15</f>
        <v>2402.6486</v>
      </c>
      <c r="L31" s="114"/>
      <c r="M31" s="50">
        <f>M30+M23+M15</f>
        <v>100</v>
      </c>
      <c r="N31" s="69"/>
      <c r="O31" s="31"/>
      <c r="P31" s="69"/>
      <c r="Q31" s="69"/>
    </row>
    <row r="32" spans="1:17" ht="18" customHeight="1">
      <c r="A32" s="159" t="s">
        <v>47</v>
      </c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1"/>
      <c r="N32" s="2"/>
      <c r="O32" s="8"/>
      <c r="P32" s="2"/>
      <c r="Q32" s="2"/>
    </row>
    <row r="33" spans="1:17" s="1" customFormat="1" ht="17.25" customHeight="1">
      <c r="A33" s="154" t="s">
        <v>42</v>
      </c>
      <c r="B33" s="155"/>
      <c r="C33" s="156"/>
      <c r="D33" s="157"/>
      <c r="E33" s="157"/>
      <c r="F33" s="157"/>
      <c r="G33" s="158"/>
      <c r="H33" s="133" t="s">
        <v>44</v>
      </c>
      <c r="I33" s="133"/>
      <c r="J33" s="133"/>
      <c r="K33" s="133"/>
      <c r="L33" s="134"/>
      <c r="M33" s="12" t="s">
        <v>41</v>
      </c>
      <c r="N33" s="69"/>
      <c r="O33" s="31"/>
      <c r="P33" s="69"/>
      <c r="Q33" s="69"/>
    </row>
    <row r="34" spans="1:17" s="1" customFormat="1" ht="14.25" customHeight="1" thickBot="1">
      <c r="A34" s="147">
        <v>43746</v>
      </c>
      <c r="B34" s="148"/>
      <c r="C34" s="149" t="s">
        <v>43</v>
      </c>
      <c r="D34" s="150"/>
      <c r="E34" s="150"/>
      <c r="F34" s="150"/>
      <c r="G34" s="151"/>
      <c r="H34" s="152" t="s">
        <v>45</v>
      </c>
      <c r="I34" s="152"/>
      <c r="J34" s="152"/>
      <c r="K34" s="152"/>
      <c r="L34" s="153"/>
      <c r="M34" s="13"/>
      <c r="N34" s="69"/>
      <c r="O34" s="31"/>
      <c r="P34" s="69"/>
      <c r="Q34" s="69"/>
    </row>
  </sheetData>
  <mergeCells count="54">
    <mergeCell ref="A34:B34"/>
    <mergeCell ref="C34:G34"/>
    <mergeCell ref="H34:L34"/>
    <mergeCell ref="A24:M24"/>
    <mergeCell ref="C25:L25"/>
    <mergeCell ref="C26:F26"/>
    <mergeCell ref="C27:F27"/>
    <mergeCell ref="C28:F28"/>
    <mergeCell ref="C29:F29"/>
    <mergeCell ref="A32:M32"/>
    <mergeCell ref="A33:B33"/>
    <mergeCell ref="C33:G33"/>
    <mergeCell ref="H33:L33"/>
    <mergeCell ref="K29:L29"/>
    <mergeCell ref="A30:I30"/>
    <mergeCell ref="K30:L30"/>
    <mergeCell ref="A31:I31"/>
    <mergeCell ref="K31:L31"/>
    <mergeCell ref="K26:L26"/>
    <mergeCell ref="K27:L27"/>
    <mergeCell ref="K28:L28"/>
    <mergeCell ref="A23:I23"/>
    <mergeCell ref="K23:L23"/>
    <mergeCell ref="A16:M16"/>
    <mergeCell ref="C20:F20"/>
    <mergeCell ref="K20:L20"/>
    <mergeCell ref="C21:F21"/>
    <mergeCell ref="K21:L21"/>
    <mergeCell ref="C22:F22"/>
    <mergeCell ref="K22:L22"/>
    <mergeCell ref="C17:L17"/>
    <mergeCell ref="C18:F18"/>
    <mergeCell ref="K18:L18"/>
    <mergeCell ref="C19:F19"/>
    <mergeCell ref="K19:L19"/>
    <mergeCell ref="C13:F13"/>
    <mergeCell ref="K13:L13"/>
    <mergeCell ref="C14:F14"/>
    <mergeCell ref="K14:L14"/>
    <mergeCell ref="A15:I15"/>
    <mergeCell ref="K15:L15"/>
    <mergeCell ref="A9:M9"/>
    <mergeCell ref="C10:L10"/>
    <mergeCell ref="C11:F11"/>
    <mergeCell ref="K11:L11"/>
    <mergeCell ref="C12:F12"/>
    <mergeCell ref="K12:L12"/>
    <mergeCell ref="C8:F8"/>
    <mergeCell ref="K8:L8"/>
    <mergeCell ref="A5:K5"/>
    <mergeCell ref="A6:B6"/>
    <mergeCell ref="C6:K6"/>
    <mergeCell ref="L6:M6"/>
    <mergeCell ref="A7:M7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3:Q18"/>
  <sheetViews>
    <sheetView zoomScaleNormal="100" workbookViewId="0">
      <selection activeCell="K14" sqref="K14:L14"/>
    </sheetView>
  </sheetViews>
  <sheetFormatPr defaultRowHeight="15"/>
  <cols>
    <col min="1" max="1" width="6.42578125" customWidth="1"/>
    <col min="2" max="2" width="12.42578125" customWidth="1"/>
    <col min="6" max="6" width="26" customWidth="1"/>
    <col min="7" max="7" width="8.85546875" customWidth="1"/>
    <col min="8" max="8" width="11.140625" customWidth="1"/>
    <col min="9" max="9" width="9.5703125" customWidth="1"/>
    <col min="11" max="11" width="7.140625" customWidth="1"/>
    <col min="12" max="12" width="4.42578125" customWidth="1"/>
    <col min="13" max="13" width="11.42578125" customWidth="1"/>
  </cols>
  <sheetData>
    <row r="3" spans="1:17" ht="47.25" customHeight="1"/>
    <row r="4" spans="1:17" ht="17.25" customHeight="1">
      <c r="A4" s="126" t="s">
        <v>48</v>
      </c>
      <c r="B4" s="127"/>
      <c r="C4" s="127"/>
      <c r="D4" s="127"/>
      <c r="E4" s="127"/>
      <c r="F4" s="127"/>
      <c r="G4" s="127"/>
      <c r="H4" s="127"/>
      <c r="I4" s="127"/>
      <c r="J4" s="127"/>
      <c r="K4" s="128"/>
      <c r="L4" s="14" t="s">
        <v>46</v>
      </c>
      <c r="M4" s="40">
        <v>1.21</v>
      </c>
      <c r="N4" s="2"/>
      <c r="O4" s="2"/>
      <c r="P4" s="2"/>
      <c r="Q4" s="2"/>
    </row>
    <row r="5" spans="1:17" ht="22.5" customHeight="1">
      <c r="A5" s="144" t="s">
        <v>49</v>
      </c>
      <c r="B5" s="145"/>
      <c r="C5" s="129" t="s">
        <v>50</v>
      </c>
      <c r="D5" s="130"/>
      <c r="E5" s="130"/>
      <c r="F5" s="130"/>
      <c r="G5" s="130"/>
      <c r="H5" s="130"/>
      <c r="I5" s="130"/>
      <c r="J5" s="130"/>
      <c r="K5" s="131"/>
      <c r="L5" s="140">
        <f>K15</f>
        <v>63.636319999999998</v>
      </c>
      <c r="M5" s="146"/>
      <c r="N5" s="2"/>
      <c r="O5" s="2"/>
      <c r="P5" s="2"/>
      <c r="Q5" s="2"/>
    </row>
    <row r="6" spans="1:17" ht="17.25" customHeight="1">
      <c r="A6" s="182" t="s">
        <v>97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4"/>
      <c r="N6" s="2"/>
      <c r="O6" s="2"/>
      <c r="P6" s="2"/>
      <c r="Q6" s="2"/>
    </row>
    <row r="7" spans="1:17" ht="47.25" customHeight="1">
      <c r="A7" s="70" t="s">
        <v>0</v>
      </c>
      <c r="B7" s="68" t="s">
        <v>1</v>
      </c>
      <c r="C7" s="124" t="s">
        <v>2</v>
      </c>
      <c r="D7" s="124"/>
      <c r="E7" s="124"/>
      <c r="F7" s="124"/>
      <c r="G7" s="68" t="s">
        <v>3</v>
      </c>
      <c r="H7" s="66" t="s">
        <v>4</v>
      </c>
      <c r="I7" s="65" t="s">
        <v>5</v>
      </c>
      <c r="J7" s="65" t="s">
        <v>25</v>
      </c>
      <c r="K7" s="125" t="s">
        <v>26</v>
      </c>
      <c r="L7" s="125"/>
      <c r="M7" s="67" t="s">
        <v>40</v>
      </c>
      <c r="N7" s="2"/>
      <c r="O7" s="2"/>
      <c r="P7" s="2"/>
      <c r="Q7" s="73" t="s">
        <v>70</v>
      </c>
    </row>
    <row r="8" spans="1:17" ht="16.5" customHeight="1">
      <c r="A8" s="207" t="s">
        <v>98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9"/>
      <c r="N8" s="2"/>
      <c r="O8" s="2"/>
      <c r="P8" s="2"/>
      <c r="Q8" s="2"/>
    </row>
    <row r="9" spans="1:17" s="1" customFormat="1" ht="15.75">
      <c r="A9" s="71" t="s">
        <v>6</v>
      </c>
      <c r="B9" s="21"/>
      <c r="C9" s="178" t="s">
        <v>66</v>
      </c>
      <c r="D9" s="179"/>
      <c r="E9" s="179"/>
      <c r="F9" s="179"/>
      <c r="G9" s="179"/>
      <c r="H9" s="179"/>
      <c r="I9" s="179"/>
      <c r="J9" s="179"/>
      <c r="K9" s="179"/>
      <c r="L9" s="180"/>
      <c r="M9" s="72"/>
      <c r="N9" s="69"/>
      <c r="O9" s="69"/>
      <c r="P9" s="69"/>
      <c r="Q9" s="69"/>
    </row>
    <row r="10" spans="1:17" s="1" customFormat="1" ht="20.100000000000001" customHeight="1">
      <c r="A10" s="23" t="s">
        <v>9</v>
      </c>
      <c r="B10" s="22" t="s">
        <v>35</v>
      </c>
      <c r="C10" s="181" t="s">
        <v>36</v>
      </c>
      <c r="D10" s="181"/>
      <c r="E10" s="181"/>
      <c r="F10" s="181"/>
      <c r="G10" s="22" t="s">
        <v>17</v>
      </c>
      <c r="H10" s="63">
        <v>1.5</v>
      </c>
      <c r="I10" s="63">
        <v>8.66</v>
      </c>
      <c r="J10" s="63">
        <f>I10*1.21</f>
        <v>10.4786</v>
      </c>
      <c r="K10" s="119">
        <f t="shared" ref="K10:K12" si="0">H10*J10</f>
        <v>15.7179</v>
      </c>
      <c r="L10" s="119"/>
      <c r="M10" s="24"/>
      <c r="N10" s="69"/>
      <c r="O10" s="69"/>
      <c r="P10" s="69"/>
      <c r="Q10" s="69"/>
    </row>
    <row r="11" spans="1:17" s="1" customFormat="1" ht="31.5" customHeight="1">
      <c r="A11" s="23" t="s">
        <v>10</v>
      </c>
      <c r="B11" s="22"/>
      <c r="C11" s="135" t="s">
        <v>137</v>
      </c>
      <c r="D11" s="135"/>
      <c r="E11" s="135"/>
      <c r="F11" s="135"/>
      <c r="G11" s="22" t="s">
        <v>15</v>
      </c>
      <c r="H11" s="63">
        <v>0.23</v>
      </c>
      <c r="I11" s="63">
        <v>32.200000000000003</v>
      </c>
      <c r="J11" s="63">
        <f>I11*M4</f>
        <v>38.962000000000003</v>
      </c>
      <c r="K11" s="119">
        <f t="shared" si="0"/>
        <v>8.9612600000000011</v>
      </c>
      <c r="L11" s="119"/>
      <c r="M11" s="24"/>
      <c r="N11" s="69"/>
      <c r="O11" s="69"/>
      <c r="P11" s="69"/>
      <c r="Q11" s="69"/>
    </row>
    <row r="12" spans="1:17" s="1" customFormat="1" ht="96.75" customHeight="1">
      <c r="A12" s="23" t="s">
        <v>11</v>
      </c>
      <c r="B12" s="22" t="s">
        <v>30</v>
      </c>
      <c r="C12" s="135" t="s">
        <v>69</v>
      </c>
      <c r="D12" s="135"/>
      <c r="E12" s="135"/>
      <c r="F12" s="135"/>
      <c r="G12" s="22" t="s">
        <v>15</v>
      </c>
      <c r="H12" s="63">
        <v>0.23</v>
      </c>
      <c r="I12" s="63">
        <v>25.2</v>
      </c>
      <c r="J12" s="63">
        <f>I12*M4</f>
        <v>30.491999999999997</v>
      </c>
      <c r="K12" s="119">
        <f t="shared" si="0"/>
        <v>7.0131600000000001</v>
      </c>
      <c r="L12" s="119"/>
      <c r="M12" s="24"/>
      <c r="N12" s="69"/>
      <c r="O12" s="69"/>
      <c r="P12" s="69"/>
      <c r="Q12" s="69"/>
    </row>
    <row r="13" spans="1:17" s="1" customFormat="1" ht="45.75" customHeight="1">
      <c r="A13" s="23" t="s">
        <v>39</v>
      </c>
      <c r="B13" s="21"/>
      <c r="C13" s="162" t="s">
        <v>73</v>
      </c>
      <c r="D13" s="162"/>
      <c r="E13" s="162"/>
      <c r="F13" s="162"/>
      <c r="G13" s="22" t="s">
        <v>17</v>
      </c>
      <c r="H13" s="63">
        <v>1.5</v>
      </c>
      <c r="I13" s="63">
        <v>17.600000000000001</v>
      </c>
      <c r="J13" s="63">
        <f>I13*M4</f>
        <v>21.295999999999999</v>
      </c>
      <c r="K13" s="119">
        <f>J13*H13</f>
        <v>31.943999999999999</v>
      </c>
      <c r="L13" s="119"/>
      <c r="M13" s="24"/>
      <c r="N13" s="69"/>
      <c r="O13" s="69"/>
      <c r="P13" s="69"/>
      <c r="Q13" s="69"/>
    </row>
    <row r="14" spans="1:17" s="1" customFormat="1" ht="16.5" customHeight="1">
      <c r="A14" s="188" t="s">
        <v>12</v>
      </c>
      <c r="B14" s="189"/>
      <c r="C14" s="189"/>
      <c r="D14" s="189"/>
      <c r="E14" s="189"/>
      <c r="F14" s="189"/>
      <c r="G14" s="189"/>
      <c r="H14" s="189"/>
      <c r="I14" s="190"/>
      <c r="J14" s="74"/>
      <c r="K14" s="191">
        <f>K10+K11+K12+K13</f>
        <v>63.636319999999998</v>
      </c>
      <c r="L14" s="191"/>
      <c r="M14" s="75">
        <f>K14/K15*100</f>
        <v>100</v>
      </c>
      <c r="N14" s="69"/>
      <c r="O14" s="31"/>
      <c r="P14" s="69"/>
      <c r="Q14" s="69"/>
    </row>
    <row r="15" spans="1:17" s="1" customFormat="1" ht="20.100000000000001" customHeight="1">
      <c r="A15" s="111" t="s">
        <v>102</v>
      </c>
      <c r="B15" s="112"/>
      <c r="C15" s="112"/>
      <c r="D15" s="112"/>
      <c r="E15" s="112"/>
      <c r="F15" s="112"/>
      <c r="G15" s="112"/>
      <c r="H15" s="112"/>
      <c r="I15" s="113"/>
      <c r="J15" s="64"/>
      <c r="K15" s="114">
        <f>K14</f>
        <v>63.636319999999998</v>
      </c>
      <c r="L15" s="114"/>
      <c r="M15" s="50"/>
      <c r="N15" s="69"/>
      <c r="O15" s="31"/>
      <c r="P15" s="69"/>
      <c r="Q15" s="69"/>
    </row>
    <row r="16" spans="1:17" ht="14.25" customHeight="1">
      <c r="A16" s="159" t="s">
        <v>47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1"/>
      <c r="N16" s="2"/>
      <c r="O16" s="8"/>
      <c r="P16" s="2"/>
      <c r="Q16" s="2"/>
    </row>
    <row r="17" spans="1:17" s="1" customFormat="1" ht="14.25" customHeight="1">
      <c r="A17" s="154" t="s">
        <v>42</v>
      </c>
      <c r="B17" s="155"/>
      <c r="C17" s="156"/>
      <c r="D17" s="157"/>
      <c r="E17" s="157"/>
      <c r="F17" s="157"/>
      <c r="G17" s="158"/>
      <c r="H17" s="133" t="s">
        <v>44</v>
      </c>
      <c r="I17" s="133"/>
      <c r="J17" s="133"/>
      <c r="K17" s="133"/>
      <c r="L17" s="134"/>
      <c r="M17" s="12" t="s">
        <v>41</v>
      </c>
      <c r="N17" s="69"/>
      <c r="O17" s="31"/>
      <c r="P17" s="69"/>
      <c r="Q17" s="69"/>
    </row>
    <row r="18" spans="1:17" s="1" customFormat="1" ht="14.25" customHeight="1" thickBot="1">
      <c r="A18" s="147">
        <v>43746</v>
      </c>
      <c r="B18" s="148"/>
      <c r="C18" s="149" t="s">
        <v>43</v>
      </c>
      <c r="D18" s="150"/>
      <c r="E18" s="150"/>
      <c r="F18" s="150"/>
      <c r="G18" s="151"/>
      <c r="H18" s="152" t="s">
        <v>45</v>
      </c>
      <c r="I18" s="152"/>
      <c r="J18" s="152"/>
      <c r="K18" s="152"/>
      <c r="L18" s="153"/>
      <c r="M18" s="13"/>
      <c r="N18" s="69"/>
      <c r="O18" s="31"/>
      <c r="P18" s="69"/>
      <c r="Q18" s="69"/>
    </row>
  </sheetData>
  <mergeCells count="28">
    <mergeCell ref="C7:F7"/>
    <mergeCell ref="K7:L7"/>
    <mergeCell ref="A8:M8"/>
    <mergeCell ref="C9:L9"/>
    <mergeCell ref="C10:F10"/>
    <mergeCell ref="A4:K4"/>
    <mergeCell ref="A5:B5"/>
    <mergeCell ref="C5:K5"/>
    <mergeCell ref="L5:M5"/>
    <mergeCell ref="A6:M6"/>
    <mergeCell ref="A18:B18"/>
    <mergeCell ref="C18:G18"/>
    <mergeCell ref="A14:I14"/>
    <mergeCell ref="K14:L14"/>
    <mergeCell ref="A15:I15"/>
    <mergeCell ref="K15:L15"/>
    <mergeCell ref="H18:L18"/>
    <mergeCell ref="A16:M16"/>
    <mergeCell ref="A17:B17"/>
    <mergeCell ref="K11:L11"/>
    <mergeCell ref="K12:L12"/>
    <mergeCell ref="K13:L13"/>
    <mergeCell ref="K10:L10"/>
    <mergeCell ref="C17:G17"/>
    <mergeCell ref="H17:L17"/>
    <mergeCell ref="C11:F11"/>
    <mergeCell ref="C12:F12"/>
    <mergeCell ref="C13:F13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3:Q25"/>
  <sheetViews>
    <sheetView topLeftCell="A7" zoomScale="90" zoomScaleNormal="90" workbookViewId="0">
      <selection activeCell="H18" sqref="H18"/>
    </sheetView>
  </sheetViews>
  <sheetFormatPr defaultRowHeight="15"/>
  <cols>
    <col min="1" max="1" width="7.28515625" customWidth="1"/>
    <col min="2" max="2" width="12.42578125" customWidth="1"/>
    <col min="6" max="6" width="22.7109375" customWidth="1"/>
    <col min="8" max="8" width="12.28515625" customWidth="1"/>
    <col min="9" max="9" width="8.7109375" customWidth="1"/>
    <col min="10" max="10" width="10.42578125" customWidth="1"/>
    <col min="11" max="11" width="7.28515625" customWidth="1"/>
    <col min="12" max="12" width="4.140625" customWidth="1"/>
    <col min="13" max="13" width="12.5703125" customWidth="1"/>
  </cols>
  <sheetData>
    <row r="3" spans="1:17" ht="47.25" customHeight="1"/>
    <row r="4" spans="1:17" ht="17.25" customHeight="1">
      <c r="A4" s="126" t="s">
        <v>48</v>
      </c>
      <c r="B4" s="127"/>
      <c r="C4" s="127"/>
      <c r="D4" s="127"/>
      <c r="E4" s="127"/>
      <c r="F4" s="127"/>
      <c r="G4" s="127"/>
      <c r="H4" s="127"/>
      <c r="I4" s="127"/>
      <c r="J4" s="127"/>
      <c r="K4" s="128"/>
      <c r="L4" s="14" t="s">
        <v>46</v>
      </c>
      <c r="M4" s="40">
        <v>1.21</v>
      </c>
      <c r="N4" s="2"/>
      <c r="O4" s="2"/>
      <c r="P4" s="2"/>
      <c r="Q4" s="2"/>
    </row>
    <row r="5" spans="1:17" ht="22.5" customHeight="1">
      <c r="A5" s="144" t="s">
        <v>49</v>
      </c>
      <c r="B5" s="145"/>
      <c r="C5" s="129" t="s">
        <v>50</v>
      </c>
      <c r="D5" s="130"/>
      <c r="E5" s="130"/>
      <c r="F5" s="130"/>
      <c r="G5" s="130"/>
      <c r="H5" s="130"/>
      <c r="I5" s="130"/>
      <c r="J5" s="130"/>
      <c r="K5" s="131"/>
      <c r="L5" s="140">
        <f>K22</f>
        <v>1181.3956000000001</v>
      </c>
      <c r="M5" s="146"/>
      <c r="N5" s="2"/>
      <c r="O5" s="2"/>
      <c r="P5" s="2"/>
      <c r="Q5" s="2"/>
    </row>
    <row r="6" spans="1:17" ht="17.25" customHeight="1">
      <c r="A6" s="182" t="s">
        <v>104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4"/>
      <c r="N6" s="2"/>
      <c r="O6" s="2"/>
      <c r="P6" s="2"/>
      <c r="Q6" s="2"/>
    </row>
    <row r="7" spans="1:17" ht="47.25" customHeight="1">
      <c r="A7" s="70" t="s">
        <v>0</v>
      </c>
      <c r="B7" s="68" t="s">
        <v>1</v>
      </c>
      <c r="C7" s="124" t="s">
        <v>2</v>
      </c>
      <c r="D7" s="124"/>
      <c r="E7" s="124"/>
      <c r="F7" s="124"/>
      <c r="G7" s="68" t="s">
        <v>3</v>
      </c>
      <c r="H7" s="66" t="s">
        <v>4</v>
      </c>
      <c r="I7" s="65" t="s">
        <v>5</v>
      </c>
      <c r="J7" s="65" t="s">
        <v>25</v>
      </c>
      <c r="K7" s="125" t="s">
        <v>26</v>
      </c>
      <c r="L7" s="125"/>
      <c r="M7" s="67" t="s">
        <v>40</v>
      </c>
      <c r="N7" s="2"/>
      <c r="O7" s="2"/>
      <c r="P7" s="2"/>
      <c r="Q7" s="73" t="s">
        <v>70</v>
      </c>
    </row>
    <row r="8" spans="1:17" ht="16.5" customHeight="1">
      <c r="A8" s="207" t="s">
        <v>105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9"/>
      <c r="N8" s="2"/>
      <c r="O8" s="2"/>
      <c r="P8" s="2"/>
      <c r="Q8" s="2"/>
    </row>
    <row r="9" spans="1:17" s="1" customFormat="1" ht="15.75">
      <c r="A9" s="71" t="s">
        <v>6</v>
      </c>
      <c r="B9" s="21"/>
      <c r="C9" s="178" t="s">
        <v>66</v>
      </c>
      <c r="D9" s="179"/>
      <c r="E9" s="179"/>
      <c r="F9" s="179"/>
      <c r="G9" s="179"/>
      <c r="H9" s="179"/>
      <c r="I9" s="179"/>
      <c r="J9" s="179"/>
      <c r="K9" s="179"/>
      <c r="L9" s="180"/>
      <c r="M9" s="72"/>
      <c r="N9" s="69"/>
      <c r="O9" s="69"/>
      <c r="P9" s="69"/>
      <c r="Q9" s="69"/>
    </row>
    <row r="10" spans="1:17" s="1" customFormat="1" ht="20.100000000000001" customHeight="1">
      <c r="A10" s="23" t="s">
        <v>9</v>
      </c>
      <c r="B10" s="22" t="s">
        <v>35</v>
      </c>
      <c r="C10" s="181" t="s">
        <v>36</v>
      </c>
      <c r="D10" s="181"/>
      <c r="E10" s="181"/>
      <c r="F10" s="181"/>
      <c r="G10" s="22" t="s">
        <v>17</v>
      </c>
      <c r="H10" s="63">
        <v>24</v>
      </c>
      <c r="I10" s="63">
        <v>8.66</v>
      </c>
      <c r="J10" s="63">
        <f>I10*1.21</f>
        <v>10.4786</v>
      </c>
      <c r="K10" s="119">
        <f t="shared" ref="K10:K12" si="0">H10*J10</f>
        <v>251.4864</v>
      </c>
      <c r="L10" s="119"/>
      <c r="M10" s="24"/>
      <c r="N10" s="69"/>
      <c r="O10" s="69"/>
      <c r="P10" s="69"/>
      <c r="Q10" s="69"/>
    </row>
    <row r="11" spans="1:17" s="1" customFormat="1" ht="31.5" customHeight="1">
      <c r="A11" s="23" t="s">
        <v>10</v>
      </c>
      <c r="B11" s="22"/>
      <c r="C11" s="135" t="s">
        <v>137</v>
      </c>
      <c r="D11" s="135"/>
      <c r="E11" s="135"/>
      <c r="F11" s="135"/>
      <c r="G11" s="22" t="s">
        <v>15</v>
      </c>
      <c r="H11" s="63">
        <v>3.6</v>
      </c>
      <c r="I11" s="63">
        <v>32.200000000000003</v>
      </c>
      <c r="J11" s="63">
        <f>I11*M4</f>
        <v>38.962000000000003</v>
      </c>
      <c r="K11" s="119">
        <f t="shared" si="0"/>
        <v>140.26320000000001</v>
      </c>
      <c r="L11" s="119"/>
      <c r="M11" s="24"/>
      <c r="N11" s="69"/>
      <c r="O11" s="69"/>
      <c r="P11" s="69"/>
      <c r="Q11" s="69"/>
    </row>
    <row r="12" spans="1:17" s="1" customFormat="1" ht="96.75" customHeight="1">
      <c r="A12" s="23" t="s">
        <v>11</v>
      </c>
      <c r="B12" s="22" t="s">
        <v>30</v>
      </c>
      <c r="C12" s="135" t="s">
        <v>69</v>
      </c>
      <c r="D12" s="135"/>
      <c r="E12" s="135"/>
      <c r="F12" s="135"/>
      <c r="G12" s="22" t="s">
        <v>15</v>
      </c>
      <c r="H12" s="63">
        <v>3.6</v>
      </c>
      <c r="I12" s="63">
        <v>25.2</v>
      </c>
      <c r="J12" s="63">
        <f>I12*M4</f>
        <v>30.491999999999997</v>
      </c>
      <c r="K12" s="119">
        <f t="shared" si="0"/>
        <v>109.77119999999999</v>
      </c>
      <c r="L12" s="119"/>
      <c r="M12" s="24"/>
      <c r="N12" s="69"/>
      <c r="O12" s="69"/>
      <c r="P12" s="69"/>
      <c r="Q12" s="69"/>
    </row>
    <row r="13" spans="1:17" s="1" customFormat="1" ht="62.25" customHeight="1">
      <c r="A13" s="23" t="s">
        <v>39</v>
      </c>
      <c r="B13" s="21"/>
      <c r="C13" s="162" t="s">
        <v>73</v>
      </c>
      <c r="D13" s="162"/>
      <c r="E13" s="162"/>
      <c r="F13" s="162"/>
      <c r="G13" s="22" t="s">
        <v>17</v>
      </c>
      <c r="H13" s="63">
        <v>24</v>
      </c>
      <c r="I13" s="63">
        <v>17.600000000000001</v>
      </c>
      <c r="J13" s="63">
        <f>I13*M4</f>
        <v>21.295999999999999</v>
      </c>
      <c r="K13" s="119">
        <f>J13*H13</f>
        <v>511.10399999999998</v>
      </c>
      <c r="L13" s="119"/>
      <c r="M13" s="24"/>
      <c r="N13" s="69"/>
      <c r="O13" s="69"/>
      <c r="P13" s="69"/>
      <c r="Q13" s="69"/>
    </row>
    <row r="14" spans="1:17" s="1" customFormat="1" ht="16.5" customHeight="1">
      <c r="A14" s="188" t="s">
        <v>12</v>
      </c>
      <c r="B14" s="189"/>
      <c r="C14" s="189"/>
      <c r="D14" s="189"/>
      <c r="E14" s="189"/>
      <c r="F14" s="189"/>
      <c r="G14" s="189"/>
      <c r="H14" s="189"/>
      <c r="I14" s="190"/>
      <c r="J14" s="74"/>
      <c r="K14" s="191">
        <f>K10+K11+K12+K13</f>
        <v>1012.6248000000001</v>
      </c>
      <c r="L14" s="191"/>
      <c r="M14" s="75">
        <f>K14/K22*100</f>
        <v>85.714285714285708</v>
      </c>
      <c r="N14" s="69"/>
      <c r="O14" s="31"/>
      <c r="P14" s="69"/>
      <c r="Q14" s="69"/>
    </row>
    <row r="15" spans="1:17" ht="16.5" customHeight="1">
      <c r="A15" s="207" t="s">
        <v>106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9"/>
      <c r="N15" s="2"/>
      <c r="O15" s="2"/>
      <c r="P15" s="2"/>
      <c r="Q15" s="2"/>
    </row>
    <row r="16" spans="1:17" s="1" customFormat="1" ht="15.75">
      <c r="A16" s="71" t="s">
        <v>6</v>
      </c>
      <c r="B16" s="21"/>
      <c r="C16" s="178" t="s">
        <v>66</v>
      </c>
      <c r="D16" s="179"/>
      <c r="E16" s="179"/>
      <c r="F16" s="179"/>
      <c r="G16" s="179"/>
      <c r="H16" s="179"/>
      <c r="I16" s="179"/>
      <c r="J16" s="179"/>
      <c r="K16" s="179"/>
      <c r="L16" s="180"/>
      <c r="M16" s="72"/>
      <c r="N16" s="69"/>
      <c r="O16" s="69"/>
      <c r="P16" s="69"/>
      <c r="Q16" s="69"/>
    </row>
    <row r="17" spans="1:17" s="1" customFormat="1" ht="20.100000000000001" customHeight="1">
      <c r="A17" s="23" t="s">
        <v>9</v>
      </c>
      <c r="B17" s="22" t="s">
        <v>35</v>
      </c>
      <c r="C17" s="181" t="s">
        <v>36</v>
      </c>
      <c r="D17" s="181"/>
      <c r="E17" s="181"/>
      <c r="F17" s="181"/>
      <c r="G17" s="22" t="s">
        <v>17</v>
      </c>
      <c r="H17" s="63">
        <v>4</v>
      </c>
      <c r="I17" s="63">
        <v>8.66</v>
      </c>
      <c r="J17" s="63">
        <f>I17*1.21</f>
        <v>10.4786</v>
      </c>
      <c r="K17" s="119">
        <f t="shared" ref="K17:K19" si="1">H17*J17</f>
        <v>41.914400000000001</v>
      </c>
      <c r="L17" s="119"/>
      <c r="M17" s="24"/>
      <c r="N17" s="69"/>
      <c r="O17" s="69"/>
      <c r="P17" s="69"/>
      <c r="Q17" s="69"/>
    </row>
    <row r="18" spans="1:17" s="1" customFormat="1" ht="31.5" customHeight="1">
      <c r="A18" s="23" t="s">
        <v>10</v>
      </c>
      <c r="B18" s="22"/>
      <c r="C18" s="135" t="s">
        <v>137</v>
      </c>
      <c r="D18" s="135"/>
      <c r="E18" s="135"/>
      <c r="F18" s="135"/>
      <c r="G18" s="22" t="s">
        <v>15</v>
      </c>
      <c r="H18" s="63">
        <v>0.6</v>
      </c>
      <c r="I18" s="63">
        <v>32.200000000000003</v>
      </c>
      <c r="J18" s="63">
        <f>I18*M4</f>
        <v>38.962000000000003</v>
      </c>
      <c r="K18" s="119">
        <f t="shared" si="1"/>
        <v>23.377200000000002</v>
      </c>
      <c r="L18" s="119"/>
      <c r="M18" s="24"/>
      <c r="N18" s="69"/>
      <c r="O18" s="69"/>
      <c r="P18" s="69"/>
      <c r="Q18" s="69"/>
    </row>
    <row r="19" spans="1:17" s="1" customFormat="1" ht="96.75" customHeight="1">
      <c r="A19" s="23" t="s">
        <v>11</v>
      </c>
      <c r="B19" s="22" t="s">
        <v>30</v>
      </c>
      <c r="C19" s="135" t="s">
        <v>69</v>
      </c>
      <c r="D19" s="135"/>
      <c r="E19" s="135"/>
      <c r="F19" s="135"/>
      <c r="G19" s="22" t="s">
        <v>15</v>
      </c>
      <c r="H19" s="63">
        <v>0.6</v>
      </c>
      <c r="I19" s="63">
        <v>25.2</v>
      </c>
      <c r="J19" s="63">
        <f>I19*M4</f>
        <v>30.491999999999997</v>
      </c>
      <c r="K19" s="119">
        <f t="shared" si="1"/>
        <v>18.295199999999998</v>
      </c>
      <c r="L19" s="119"/>
      <c r="M19" s="24"/>
      <c r="N19" s="69"/>
      <c r="O19" s="69"/>
      <c r="P19" s="69"/>
      <c r="Q19" s="69"/>
    </row>
    <row r="20" spans="1:17" s="1" customFormat="1" ht="62.25" customHeight="1">
      <c r="A20" s="23" t="s">
        <v>39</v>
      </c>
      <c r="B20" s="21"/>
      <c r="C20" s="162" t="s">
        <v>73</v>
      </c>
      <c r="D20" s="162"/>
      <c r="E20" s="162"/>
      <c r="F20" s="162"/>
      <c r="G20" s="22" t="s">
        <v>17</v>
      </c>
      <c r="H20" s="63">
        <v>4</v>
      </c>
      <c r="I20" s="63">
        <v>17.600000000000001</v>
      </c>
      <c r="J20" s="63">
        <f>I20*M4</f>
        <v>21.295999999999999</v>
      </c>
      <c r="K20" s="119">
        <f>J20*H20</f>
        <v>85.183999999999997</v>
      </c>
      <c r="L20" s="119"/>
      <c r="M20" s="24"/>
      <c r="N20" s="69"/>
      <c r="O20" s="69"/>
      <c r="P20" s="69"/>
      <c r="Q20" s="69"/>
    </row>
    <row r="21" spans="1:17" s="1" customFormat="1" ht="16.5" customHeight="1">
      <c r="A21" s="188" t="s">
        <v>12</v>
      </c>
      <c r="B21" s="189"/>
      <c r="C21" s="189"/>
      <c r="D21" s="189"/>
      <c r="E21" s="189"/>
      <c r="F21" s="189"/>
      <c r="G21" s="189"/>
      <c r="H21" s="189"/>
      <c r="I21" s="190"/>
      <c r="J21" s="74"/>
      <c r="K21" s="191">
        <f>K17+K18+K19+K20</f>
        <v>168.77080000000001</v>
      </c>
      <c r="L21" s="191"/>
      <c r="M21" s="75">
        <f>K21/K22*100</f>
        <v>14.285714285714285</v>
      </c>
      <c r="N21" s="69"/>
      <c r="O21" s="31"/>
      <c r="P21" s="69"/>
      <c r="Q21" s="69"/>
    </row>
    <row r="22" spans="1:17" s="1" customFormat="1" ht="20.100000000000001" customHeight="1">
      <c r="A22" s="111" t="s">
        <v>102</v>
      </c>
      <c r="B22" s="112"/>
      <c r="C22" s="112"/>
      <c r="D22" s="112"/>
      <c r="E22" s="112"/>
      <c r="F22" s="112"/>
      <c r="G22" s="112"/>
      <c r="H22" s="112"/>
      <c r="I22" s="113"/>
      <c r="J22" s="64"/>
      <c r="K22" s="114">
        <f>K21+K14</f>
        <v>1181.3956000000001</v>
      </c>
      <c r="L22" s="114"/>
      <c r="M22" s="50">
        <f>M14+M21</f>
        <v>100</v>
      </c>
      <c r="N22" s="69"/>
      <c r="O22" s="31"/>
      <c r="P22" s="69"/>
      <c r="Q22" s="69"/>
    </row>
    <row r="23" spans="1:17" ht="14.25" customHeight="1">
      <c r="A23" s="159" t="s">
        <v>47</v>
      </c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1"/>
      <c r="N23" s="2"/>
      <c r="O23" s="8"/>
      <c r="P23" s="2"/>
      <c r="Q23" s="2"/>
    </row>
    <row r="24" spans="1:17" s="1" customFormat="1" ht="14.25" customHeight="1">
      <c r="A24" s="154" t="s">
        <v>42</v>
      </c>
      <c r="B24" s="155"/>
      <c r="C24" s="156"/>
      <c r="D24" s="157"/>
      <c r="E24" s="157"/>
      <c r="F24" s="157"/>
      <c r="G24" s="158"/>
      <c r="H24" s="133" t="s">
        <v>44</v>
      </c>
      <c r="I24" s="133"/>
      <c r="J24" s="133"/>
      <c r="K24" s="133"/>
      <c r="L24" s="134"/>
      <c r="M24" s="12" t="s">
        <v>41</v>
      </c>
      <c r="N24" s="69"/>
      <c r="O24" s="31"/>
      <c r="P24" s="69"/>
      <c r="Q24" s="69"/>
    </row>
    <row r="25" spans="1:17" s="1" customFormat="1" ht="14.25" customHeight="1" thickBot="1">
      <c r="A25" s="147">
        <v>43746</v>
      </c>
      <c r="B25" s="148"/>
      <c r="C25" s="149" t="s">
        <v>43</v>
      </c>
      <c r="D25" s="150"/>
      <c r="E25" s="150"/>
      <c r="F25" s="150"/>
      <c r="G25" s="151"/>
      <c r="H25" s="152" t="s">
        <v>45</v>
      </c>
      <c r="I25" s="152"/>
      <c r="J25" s="152"/>
      <c r="K25" s="152"/>
      <c r="L25" s="153"/>
      <c r="M25" s="13"/>
      <c r="N25" s="69"/>
      <c r="O25" s="31"/>
      <c r="P25" s="69"/>
      <c r="Q25" s="69"/>
    </row>
  </sheetData>
  <mergeCells count="40">
    <mergeCell ref="K19:L19"/>
    <mergeCell ref="C20:F20"/>
    <mergeCell ref="K20:L20"/>
    <mergeCell ref="A21:I21"/>
    <mergeCell ref="K21:L21"/>
    <mergeCell ref="A25:B25"/>
    <mergeCell ref="C25:G25"/>
    <mergeCell ref="H25:L25"/>
    <mergeCell ref="A15:M15"/>
    <mergeCell ref="C16:L16"/>
    <mergeCell ref="C17:F17"/>
    <mergeCell ref="K17:L17"/>
    <mergeCell ref="C18:F18"/>
    <mergeCell ref="K18:L18"/>
    <mergeCell ref="C19:F19"/>
    <mergeCell ref="A22:I22"/>
    <mergeCell ref="K22:L22"/>
    <mergeCell ref="A23:M23"/>
    <mergeCell ref="A24:B24"/>
    <mergeCell ref="C24:G24"/>
    <mergeCell ref="H24:L24"/>
    <mergeCell ref="C12:F12"/>
    <mergeCell ref="K12:L12"/>
    <mergeCell ref="C13:F13"/>
    <mergeCell ref="K13:L13"/>
    <mergeCell ref="A14:I14"/>
    <mergeCell ref="K14:L14"/>
    <mergeCell ref="A8:M8"/>
    <mergeCell ref="C9:L9"/>
    <mergeCell ref="C10:F10"/>
    <mergeCell ref="K10:L10"/>
    <mergeCell ref="C11:F11"/>
    <mergeCell ref="K11:L11"/>
    <mergeCell ref="C7:F7"/>
    <mergeCell ref="K7:L7"/>
    <mergeCell ref="A4:K4"/>
    <mergeCell ref="A5:B5"/>
    <mergeCell ref="C5:K5"/>
    <mergeCell ref="L5:M5"/>
    <mergeCell ref="A6:M6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RUA ANHANGÁ</vt:lpstr>
      <vt:lpstr>TOTAL GERAL</vt:lpstr>
      <vt:lpstr>RUA SÃO GERALDO</vt:lpstr>
      <vt:lpstr>RUA ARMANDO DE FREITAS</vt:lpstr>
      <vt:lpstr>RUA JOSÉ LAZARINI</vt:lpstr>
      <vt:lpstr>RUA JOSÉ PIRES DA LUX</vt:lpstr>
      <vt:lpstr>RUA JOSÉ ADELAIDE DE SOUZA ESC.</vt:lpstr>
      <vt:lpstr>RUA FRANCISCO M. FILHO</vt:lpstr>
      <vt:lpstr>RUA ALEXANDRE DE SOUZA CASTRO</vt:lpstr>
      <vt:lpstr>RUA ANTONIO ROMUALDO</vt:lpstr>
      <vt:lpstr>RUA MARIETA CANDIDO</vt:lpstr>
      <vt:lpstr>RUA EFIGENIA CUNHA</vt:lpstr>
      <vt:lpstr>RUA CARLOS CARDOSO</vt:lpstr>
      <vt:lpstr>RUA OLINTO MARTINS</vt:lpstr>
      <vt:lpstr>RUA ANTONIO ESTEVÃO DELGADO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Computer</cp:lastModifiedBy>
  <cp:lastPrinted>2020-01-20T17:35:14Z</cp:lastPrinted>
  <dcterms:created xsi:type="dcterms:W3CDTF">2019-07-22T20:38:14Z</dcterms:created>
  <dcterms:modified xsi:type="dcterms:W3CDTF">2020-01-20T19:16:17Z</dcterms:modified>
</cp:coreProperties>
</file>