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2240" windowHeight="7545" tabRatio="583" firstSheet="9" activeTab="9"/>
  </bookViews>
  <sheets>
    <sheet name="R. C. CARDOSO Nº 109" sheetId="9" r:id="rId1"/>
    <sheet name="R. ANTONIO EST. DELG. Nº 170" sheetId="19" r:id="rId2"/>
    <sheet name="R. C. CARDOSO Nº119" sheetId="10" r:id="rId3"/>
    <sheet name="R. C. CARDOSO Nº190" sheetId="12" r:id="rId4"/>
    <sheet name="R. C. CARDOSO Nº459" sheetId="13" r:id="rId5"/>
    <sheet name="R.C. CARDOSO Nªº339" sheetId="14" r:id="rId6"/>
    <sheet name="R. FRANCISCO MARTINS Nº170" sheetId="15" r:id="rId7"/>
    <sheet name="R. ANTONIO E. DELGADO Nº129 " sheetId="16" r:id="rId8"/>
    <sheet name="R. MARIETA CANDIDO Nº170" sheetId="17" r:id="rId9"/>
    <sheet name="R. JOSÉ ADELAIDE DE SOUZA Nº330" sheetId="18" r:id="rId10"/>
    <sheet name="RESUMO GERAL" sheetId="30" r:id="rId11"/>
  </sheets>
  <calcPr calcId="125725"/>
</workbook>
</file>

<file path=xl/calcChain.xml><?xml version="1.0" encoding="utf-8"?>
<calcChain xmlns="http://schemas.openxmlformats.org/spreadsheetml/2006/main">
  <c r="H27" i="12"/>
  <c r="G11" i="30"/>
  <c r="H11" s="1"/>
  <c r="H12" s="1"/>
  <c r="E14"/>
  <c r="G14"/>
  <c r="E15"/>
  <c r="H15" s="1"/>
  <c r="G15"/>
  <c r="E16"/>
  <c r="H16" s="1"/>
  <c r="G16"/>
  <c r="E17"/>
  <c r="G17"/>
  <c r="E18"/>
  <c r="G18"/>
  <c r="E21"/>
  <c r="G21"/>
  <c r="E24"/>
  <c r="H24" s="1"/>
  <c r="G24"/>
  <c r="E25"/>
  <c r="G25"/>
  <c r="G26"/>
  <c r="H26" s="1"/>
  <c r="E29"/>
  <c r="G29"/>
  <c r="E32"/>
  <c r="H32" s="1"/>
  <c r="H33" s="1"/>
  <c r="G32"/>
  <c r="E35"/>
  <c r="G35"/>
  <c r="G11" i="19"/>
  <c r="H11" s="1"/>
  <c r="H12" s="1"/>
  <c r="H36" i="14"/>
  <c r="H36" i="15"/>
  <c r="H36" i="16"/>
  <c r="H36" i="17"/>
  <c r="H36" i="18"/>
  <c r="H19" i="9"/>
  <c r="H27" i="10"/>
  <c r="H19" i="12"/>
  <c r="H19" i="10"/>
  <c r="G35" i="19"/>
  <c r="H35" s="1"/>
  <c r="H36" s="1"/>
  <c r="G32"/>
  <c r="H32" s="1"/>
  <c r="H33" s="1"/>
  <c r="G29"/>
  <c r="H29" s="1"/>
  <c r="H30" s="1"/>
  <c r="G26"/>
  <c r="H26" s="1"/>
  <c r="G25"/>
  <c r="H25" s="1"/>
  <c r="G24"/>
  <c r="H24" s="1"/>
  <c r="G21"/>
  <c r="H21" s="1"/>
  <c r="H22" s="1"/>
  <c r="G18"/>
  <c r="H18" s="1"/>
  <c r="G17"/>
  <c r="H17" s="1"/>
  <c r="G16"/>
  <c r="H16" s="1"/>
  <c r="G15"/>
  <c r="H15" s="1"/>
  <c r="G14"/>
  <c r="H14" s="1"/>
  <c r="H35" i="18"/>
  <c r="G35"/>
  <c r="G32"/>
  <c r="H32"/>
  <c r="H33"/>
  <c r="H29"/>
  <c r="H30"/>
  <c r="G29"/>
  <c r="G26"/>
  <c r="H26"/>
  <c r="G25"/>
  <c r="H25"/>
  <c r="H24"/>
  <c r="G24"/>
  <c r="G21"/>
  <c r="H21"/>
  <c r="H22"/>
  <c r="H18"/>
  <c r="G18"/>
  <c r="H17"/>
  <c r="G17"/>
  <c r="G16"/>
  <c r="H16"/>
  <c r="G15"/>
  <c r="H15"/>
  <c r="H14"/>
  <c r="H19"/>
  <c r="G14"/>
  <c r="G11"/>
  <c r="H11" s="1"/>
  <c r="H12" s="1"/>
  <c r="G35" i="17"/>
  <c r="H35"/>
  <c r="G32"/>
  <c r="H32"/>
  <c r="H33"/>
  <c r="G29"/>
  <c r="H29"/>
  <c r="H30"/>
  <c r="G26"/>
  <c r="H26"/>
  <c r="H25"/>
  <c r="G25"/>
  <c r="G24"/>
  <c r="H24"/>
  <c r="G21"/>
  <c r="H21"/>
  <c r="H22"/>
  <c r="G18"/>
  <c r="H18"/>
  <c r="G17"/>
  <c r="H17"/>
  <c r="G16"/>
  <c r="H16"/>
  <c r="H15"/>
  <c r="G15"/>
  <c r="G14"/>
  <c r="H14"/>
  <c r="G11"/>
  <c r="H11"/>
  <c r="H12" s="1"/>
  <c r="G35" i="16"/>
  <c r="H35"/>
  <c r="G32"/>
  <c r="H32"/>
  <c r="H33"/>
  <c r="G29"/>
  <c r="H29"/>
  <c r="H30"/>
  <c r="G26"/>
  <c r="H26"/>
  <c r="G25"/>
  <c r="H25"/>
  <c r="G24"/>
  <c r="H24"/>
  <c r="G21"/>
  <c r="H21"/>
  <c r="H22"/>
  <c r="G18"/>
  <c r="H18"/>
  <c r="H17"/>
  <c r="G17"/>
  <c r="G16"/>
  <c r="H16"/>
  <c r="G15"/>
  <c r="H15"/>
  <c r="G14"/>
  <c r="H14"/>
  <c r="G11"/>
  <c r="H11" s="1"/>
  <c r="H12" s="1"/>
  <c r="H35" i="15"/>
  <c r="G35"/>
  <c r="G32"/>
  <c r="H32"/>
  <c r="H33"/>
  <c r="H29"/>
  <c r="H30"/>
  <c r="G29"/>
  <c r="G26"/>
  <c r="H26"/>
  <c r="H27"/>
  <c r="G25"/>
  <c r="H25"/>
  <c r="H24"/>
  <c r="G24"/>
  <c r="G21"/>
  <c r="H21"/>
  <c r="H22"/>
  <c r="H18"/>
  <c r="G18"/>
  <c r="G17"/>
  <c r="H17"/>
  <c r="G16"/>
  <c r="H16"/>
  <c r="G15"/>
  <c r="H15"/>
  <c r="H14"/>
  <c r="G14"/>
  <c r="G11"/>
  <c r="H11" s="1"/>
  <c r="H12" s="1"/>
  <c r="H37" s="1"/>
  <c r="K24" i="14"/>
  <c r="G35"/>
  <c r="H35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/>
  <c r="H12" s="1"/>
  <c r="I37" i="9"/>
  <c r="H37"/>
  <c r="G35" i="13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H19"/>
  <c r="G11"/>
  <c r="H11"/>
  <c r="H12" s="1"/>
  <c r="G35" i="12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/>
  <c r="H12" s="1"/>
  <c r="G35" i="10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 s="1"/>
  <c r="H12" s="1"/>
  <c r="G32" i="9"/>
  <c r="H32"/>
  <c r="H33"/>
  <c r="G26"/>
  <c r="H26"/>
  <c r="G25"/>
  <c r="H25"/>
  <c r="G24"/>
  <c r="H24"/>
  <c r="G29"/>
  <c r="H29"/>
  <c r="H30"/>
  <c r="G17"/>
  <c r="H17"/>
  <c r="G16"/>
  <c r="H16"/>
  <c r="G21"/>
  <c r="H21"/>
  <c r="H22"/>
  <c r="G18"/>
  <c r="H18"/>
  <c r="G15"/>
  <c r="H15"/>
  <c r="G14"/>
  <c r="H14"/>
  <c r="G35"/>
  <c r="H35"/>
  <c r="H36"/>
  <c r="G11"/>
  <c r="H11"/>
  <c r="H12"/>
  <c r="H19" i="15"/>
  <c r="H27" i="14"/>
  <c r="H19"/>
  <c r="H27" i="9"/>
  <c r="H27" i="13"/>
  <c r="I27" i="9"/>
  <c r="I22"/>
  <c r="I12"/>
  <c r="I33"/>
  <c r="I19"/>
  <c r="I36"/>
  <c r="I30"/>
  <c r="H27" i="18"/>
  <c r="H27" i="17"/>
  <c r="H19"/>
  <c r="H19" i="16"/>
  <c r="H27"/>
  <c r="H29" i="30" l="1"/>
  <c r="H30" s="1"/>
  <c r="H18"/>
  <c r="H14"/>
  <c r="H35"/>
  <c r="H36" s="1"/>
  <c r="H25"/>
  <c r="H21"/>
  <c r="H22" s="1"/>
  <c r="H17"/>
  <c r="H27"/>
  <c r="H37" i="16"/>
  <c r="I12" s="1"/>
  <c r="H37" i="18"/>
  <c r="I12" s="1"/>
  <c r="H37" i="17"/>
  <c r="I19" i="15"/>
  <c r="I27"/>
  <c r="I36"/>
  <c r="I33"/>
  <c r="I30"/>
  <c r="I22"/>
  <c r="I12"/>
  <c r="H37" i="14"/>
  <c r="H37" i="13"/>
  <c r="I12"/>
  <c r="H37" i="12"/>
  <c r="H27" i="19"/>
  <c r="H19"/>
  <c r="H37" i="10"/>
  <c r="H19" i="30" l="1"/>
  <c r="H37" s="1"/>
  <c r="I12"/>
  <c r="I33"/>
  <c r="I30"/>
  <c r="I27"/>
  <c r="I22"/>
  <c r="I19"/>
  <c r="I36"/>
  <c r="I30" i="16"/>
  <c r="I33"/>
  <c r="I27"/>
  <c r="I22"/>
  <c r="I36"/>
  <c r="I19"/>
  <c r="I27" i="18"/>
  <c r="I36"/>
  <c r="I19"/>
  <c r="I30"/>
  <c r="I22"/>
  <c r="I33"/>
  <c r="I27" i="17"/>
  <c r="I22"/>
  <c r="I33"/>
  <c r="I36"/>
  <c r="I19"/>
  <c r="I30"/>
  <c r="I12"/>
  <c r="I37" i="15"/>
  <c r="I19" i="14"/>
  <c r="I27"/>
  <c r="I22"/>
  <c r="I30"/>
  <c r="I36"/>
  <c r="I33"/>
  <c r="I12"/>
  <c r="I36" i="13"/>
  <c r="I19"/>
  <c r="I22"/>
  <c r="I33"/>
  <c r="I30"/>
  <c r="I27"/>
  <c r="I36" i="12"/>
  <c r="I22"/>
  <c r="I30"/>
  <c r="I19"/>
  <c r="I27"/>
  <c r="I33"/>
  <c r="I12"/>
  <c r="H37" i="19"/>
  <c r="I12" s="1"/>
  <c r="I36" i="10"/>
  <c r="I33"/>
  <c r="I27"/>
  <c r="I22"/>
  <c r="I19"/>
  <c r="I30"/>
  <c r="I12"/>
  <c r="I37" i="30" l="1"/>
  <c r="I37" i="12"/>
  <c r="I37" i="16"/>
  <c r="I37" i="18"/>
  <c r="I37" i="17"/>
  <c r="I37" i="14"/>
  <c r="I37" i="13"/>
  <c r="I22" i="19"/>
  <c r="I27"/>
  <c r="I33"/>
  <c r="I36"/>
  <c r="I19"/>
  <c r="I30"/>
  <c r="I37" i="10"/>
  <c r="I37" i="19" l="1"/>
</calcChain>
</file>

<file path=xl/sharedStrings.xml><?xml version="1.0" encoding="utf-8"?>
<sst xmlns="http://schemas.openxmlformats.org/spreadsheetml/2006/main" count="1200" uniqueCount="115">
  <si>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</si>
  <si>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</si>
  <si>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</si>
  <si>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</si>
  <si>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</si>
  <si>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</si>
  <si>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</si>
  <si>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(    )</t>
  </si>
  <si>
    <t>LDI</t>
  </si>
  <si>
    <t>PREÇO TOTAL</t>
  </si>
  <si>
    <t xml:space="preserve">FORMA DE EXECUÇÃO: </t>
  </si>
  <si>
    <t>PREÇO UNITÁRIO S/ LDI</t>
  </si>
  <si>
    <t>PREÇO UNITÁRIO C/ LDI</t>
  </si>
  <si>
    <t>1.1</t>
  </si>
  <si>
    <t>IIO-001</t>
  </si>
  <si>
    <t>INSTALAÇÕES INICIAIS DA OBRA</t>
  </si>
  <si>
    <t>IIO-PLA-005</t>
  </si>
  <si>
    <t>UN</t>
  </si>
  <si>
    <t>2.1</t>
  </si>
  <si>
    <t>2.2</t>
  </si>
  <si>
    <t>2.3</t>
  </si>
  <si>
    <t>m³</t>
  </si>
  <si>
    <t>Sub-total</t>
  </si>
  <si>
    <t>m²</t>
  </si>
  <si>
    <t>ISS</t>
  </si>
  <si>
    <t>Marcos do Nascimento Fernandes CREA 52.847/D</t>
  </si>
  <si>
    <t>José Antonio Delgado</t>
  </si>
  <si>
    <t>PREFEITURA MUNICIPAL DE ORATORIOS</t>
  </si>
  <si>
    <t xml:space="preserve">RUA TABAJARAS  CENTRO </t>
  </si>
  <si>
    <t>3.1</t>
  </si>
  <si>
    <t>(  x  )</t>
  </si>
  <si>
    <t>PREFEITURA DE ORATÓRIOS</t>
  </si>
  <si>
    <t>3.0</t>
  </si>
  <si>
    <t>2.0</t>
  </si>
  <si>
    <t>1.0</t>
  </si>
  <si>
    <t>4.0</t>
  </si>
  <si>
    <t>4.1</t>
  </si>
  <si>
    <t>ESCAVAÇÃO MANUAL DE TERRA VALAS H&lt;1,50m</t>
  </si>
  <si>
    <t>TER-ESC-035</t>
  </si>
  <si>
    <t>ARM-AÇO-005</t>
  </si>
  <si>
    <t>Kg</t>
  </si>
  <si>
    <t>EST-FOR-005</t>
  </si>
  <si>
    <t>5.0</t>
  </si>
  <si>
    <t>5.1</t>
  </si>
  <si>
    <t>6.0</t>
  </si>
  <si>
    <t>6.1</t>
  </si>
  <si>
    <t>CHAPISCO DE PAREDES AREIA/CIMENTO 1:3</t>
  </si>
  <si>
    <t>LIMPEZA GERAL</t>
  </si>
  <si>
    <t>LIMPEZA GERAL DA OBRA, INCUSIVE TRANSPORTE DE ENTULHOS</t>
  </si>
  <si>
    <t>PREÇO TOTAL DA PLANILHA</t>
  </si>
  <si>
    <t>FORMA E DESFORMA TÁBUA DE PINUS 3 APROVEITAMENTOS</t>
  </si>
  <si>
    <t>EXECUÇÃO DE ALVENARIA  DE BLOCOS DE CONCRETO CHEIO, FCK 15MPA,  SEM ARMAÇÃO E=20CM</t>
  </si>
  <si>
    <t>ALV-EST-030</t>
  </si>
  <si>
    <t>REATERRO COMPACTADO COM PLACA</t>
  </si>
  <si>
    <t>2.4</t>
  </si>
  <si>
    <t>2.5</t>
  </si>
  <si>
    <t>EXECUÇÃO  DE FUNDAÇÃO</t>
  </si>
  <si>
    <t>4.2</t>
  </si>
  <si>
    <t>MOVIMENTAÇÃO DE TERRA</t>
  </si>
  <si>
    <t xml:space="preserve">AREA: </t>
  </si>
  <si>
    <t>FORNECIMENTO E LANÇAMENTO CONCRETO ESTRUTURAL VIRADO EM OBRA CONTROLE B FCK-15mpa</t>
  </si>
  <si>
    <t>FUMN-COM-015</t>
  </si>
  <si>
    <t>INDIRETA BDI</t>
  </si>
  <si>
    <t>PERCENTUAL</t>
  </si>
  <si>
    <t>REGIÃO/MÊS DE REFERÊNCIA: Região LESTE - ABRIL/19 - COM DESONERAÇÃO</t>
  </si>
  <si>
    <t>4.3</t>
  </si>
  <si>
    <t xml:space="preserve">OBRA: EXECUÇÃO DE MUROS DE CONTENÇÃO </t>
  </si>
  <si>
    <t>DATA: 20/08/2019</t>
  </si>
  <si>
    <t>PRAZO DE EXECUÇÃO:  90 DIAS</t>
  </si>
  <si>
    <t>FUN-COM-005</t>
  </si>
  <si>
    <t>CONCRETO MAGRO 1:4:8</t>
  </si>
  <si>
    <t>CORTE, DOBRA E ARMAÇÃO AÇO CA 50 A 5.0 E 10,0mm</t>
  </si>
  <si>
    <t>REVESTIMENTO</t>
  </si>
  <si>
    <t>REV-CHA 005</t>
  </si>
  <si>
    <t>FORNECIMENTO E COLOCAÇÃO DE PLACA DE OBRA EM CHAPA
GALVANIZADA (1,00 X 1,00 m) - EM CHAPA GALVANIZADA 0,26 AFIXADAS COM REBITES EM METALON 20X30mm</t>
  </si>
  <si>
    <t>ESTRUTURA</t>
  </si>
  <si>
    <t>EXECUÇÃO DE ALVENARIA BLOCO CHEIO</t>
  </si>
  <si>
    <t>TER-REA-005</t>
  </si>
  <si>
    <t xml:space="preserve">               O item 5.1, Reaterro, o material será fornecido pela Prefeitura</t>
  </si>
  <si>
    <t>NOTA:</t>
  </si>
  <si>
    <t>32,55m²</t>
  </si>
  <si>
    <t>COMPRIMENTO</t>
  </si>
  <si>
    <t>LOCAL: RUA CARLOS CARDOSO Nº 109</t>
  </si>
  <si>
    <t>FUM-COM-015</t>
  </si>
  <si>
    <t>FORNECIMENTO E LANÇAMENTO CONCRETO ESTRUTURAL VIRADO EM OBRA CONTROLE B FCK-18mpa</t>
  </si>
  <si>
    <t>R.T.</t>
  </si>
  <si>
    <t>PREFEITO:</t>
  </si>
  <si>
    <t>LOCAL: RUA CARLOS CARDOSO Nº 119</t>
  </si>
  <si>
    <t>14,00m²</t>
  </si>
  <si>
    <t>PRAZO DE EXECUÇÃO:  15 DIAS</t>
  </si>
  <si>
    <t>PRAZO DE EXECUÇÃO:  15DIAS</t>
  </si>
  <si>
    <t>LOCAL: RUA CARLOS CARDOSO Nº 190</t>
  </si>
  <si>
    <t>33,60m²</t>
  </si>
  <si>
    <t>LOCAL: RUA CARLOS CARDOSO Nº459</t>
  </si>
  <si>
    <t>PRAZO DE EXECUÇÃO:  20 DIAS</t>
  </si>
  <si>
    <t>19,90m²</t>
  </si>
  <si>
    <t>LOCAL: RUA CARLOS CARDOSO Nº339</t>
  </si>
  <si>
    <t>21,00m²</t>
  </si>
  <si>
    <t>19,00m²</t>
  </si>
  <si>
    <t>LOCAL: RUA FRANCISCO MARTINS FILHO Nº 170</t>
  </si>
  <si>
    <t>47,70m²</t>
  </si>
  <si>
    <t>LOCAL: RUA ANTONIO ESTEVÃO DELGADO Nº129</t>
  </si>
  <si>
    <t>33,80m²</t>
  </si>
  <si>
    <t>LOCAL: RUA MARIETA CANDIDO Nº 170</t>
  </si>
  <si>
    <t>LOCAL: RUA JOSÉ ADELAIDE DE SOUZA Nº 330</t>
  </si>
  <si>
    <t>8,50m</t>
  </si>
  <si>
    <t>24,65m²</t>
  </si>
  <si>
    <t>LOCAL: RUA ANTONIO ESTEVÃO DELGADO Nº170</t>
  </si>
  <si>
    <t>101,25m²</t>
  </si>
  <si>
    <t>m</t>
  </si>
  <si>
    <t>RESUMO GERAL</t>
  </si>
  <si>
    <t>7.1</t>
  </si>
  <si>
    <t>7.0</t>
  </si>
  <si>
    <t>QUANT.</t>
  </si>
  <si>
    <t>QUANT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</si>
</sst>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4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3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center"/>
    </xf>
    <xf numFmtId="0" fontId="0" fillId="2" borderId="0" xfId="0" applyFill="1"/>
    <xf numFmtId="0" fontId="3" fillId="2" borderId="1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3" fillId="2" borderId="10" xfId="0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15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2" fontId="2" fillId="2" borderId="15" xfId="0" applyNumberFormat="1" applyFont="1" applyFill="1" applyBorder="1" applyAlignment="1">
      <alignment horizontal="right" vertical="center"/>
    </xf>
    <xf numFmtId="2" fontId="2" fillId="2" borderId="15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0" fillId="0" borderId="0" xfId="0" applyBorder="1"/>
    <xf numFmtId="4" fontId="9" fillId="2" borderId="5" xfId="0" applyNumberFormat="1" applyFont="1" applyFill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4" fontId="2" fillId="2" borderId="20" xfId="0" applyNumberFormat="1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left" vertical="center" wrapText="1"/>
    </xf>
    <xf numFmtId="4" fontId="2" fillId="2" borderId="21" xfId="0" applyNumberFormat="1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10" fontId="13" fillId="2" borderId="32" xfId="2" applyNumberFormat="1" applyFont="1" applyFill="1" applyBorder="1" applyAlignment="1">
      <alignment horizontal="center" vertical="center"/>
    </xf>
    <xf numFmtId="10" fontId="13" fillId="2" borderId="33" xfId="2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4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0" fillId="0" borderId="0" xfId="0" applyNumberFormat="1" applyBorder="1"/>
    <xf numFmtId="0" fontId="8" fillId="2" borderId="1" xfId="0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10" fontId="13" fillId="2" borderId="1" xfId="2" applyNumberFormat="1" applyFont="1" applyFill="1" applyBorder="1" applyAlignment="1">
      <alignment horizontal="center" vertical="center"/>
    </xf>
  </cellXfs>
  <cellStyles count="4">
    <cellStyle name="Excel Built-in Normal" xfId="1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zoomScale="66" zoomScaleNormal="66" workbookViewId="0">
      <selection activeCell="A6" sqref="A6:D6"/>
    </sheetView>
  </sheetViews>
  <sheetFormatPr defaultRowHeight="12.75"/>
  <cols>
    <col min="1" max="1" width="6.42578125" customWidth="1"/>
    <col min="2" max="2" width="12.5703125" customWidth="1"/>
    <col min="3" max="3" width="46.5703125" customWidth="1"/>
    <col min="4" max="4" width="9.5703125" customWidth="1"/>
    <col min="5" max="5" width="13.7109375" customWidth="1"/>
    <col min="6" max="6" width="11.42578125" customWidth="1"/>
    <col min="7" max="7" width="12.7109375" customWidth="1"/>
    <col min="8" max="8" width="12.140625" customWidth="1"/>
    <col min="9" max="9" width="12.28515625" style="22" customWidth="1"/>
    <col min="10" max="10" width="10" customWidth="1"/>
  </cols>
  <sheetData>
    <row r="1" spans="1:10" ht="20.25">
      <c r="A1" s="86" t="s">
        <v>27</v>
      </c>
      <c r="B1" s="86"/>
      <c r="C1" s="86"/>
      <c r="D1" s="86"/>
      <c r="E1" s="86"/>
      <c r="F1" s="86"/>
      <c r="G1" s="86"/>
      <c r="H1" s="86"/>
    </row>
    <row r="2" spans="1:10" ht="13.5" thickBot="1">
      <c r="A2" s="87" t="s">
        <v>28</v>
      </c>
      <c r="B2" s="88"/>
      <c r="C2" s="88"/>
      <c r="D2" s="88"/>
      <c r="E2" s="88"/>
      <c r="F2" s="88"/>
      <c r="G2" s="88"/>
      <c r="H2" s="88"/>
    </row>
    <row r="3" spans="1:10" ht="15" customHeight="1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10" ht="20.25">
      <c r="A4" s="83" t="s">
        <v>31</v>
      </c>
      <c r="B4" s="84"/>
      <c r="C4" s="84"/>
      <c r="D4" s="85"/>
      <c r="E4" s="40" t="s">
        <v>81</v>
      </c>
      <c r="F4" s="43">
        <v>10.5</v>
      </c>
      <c r="G4" s="44" t="s">
        <v>109</v>
      </c>
      <c r="H4" s="21" t="s">
        <v>59</v>
      </c>
      <c r="I4" s="39" t="s">
        <v>80</v>
      </c>
    </row>
    <row r="5" spans="1:10" ht="15" customHeight="1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10" ht="19.5" customHeight="1">
      <c r="A6" s="91" t="s">
        <v>82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10" ht="15" customHeight="1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10" ht="15" customHeight="1" thickBot="1">
      <c r="A8" s="65" t="s">
        <v>68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10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10" ht="15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10" ht="66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1</v>
      </c>
      <c r="F11" s="20">
        <v>220</v>
      </c>
      <c r="G11" s="20">
        <f>ROUND(F11+(F11*$H$8),2)</f>
        <v>270.38</v>
      </c>
      <c r="H11" s="20">
        <f>ROUND((E11*G11),2)</f>
        <v>270.38</v>
      </c>
      <c r="I11" s="24"/>
    </row>
    <row r="12" spans="1:10" ht="15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270.38</v>
      </c>
      <c r="I12" s="24">
        <f>H12/H37*100</f>
        <v>3.0040519926093077</v>
      </c>
      <c r="J12" s="1"/>
    </row>
    <row r="13" spans="1:10" ht="15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10" ht="24.7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2.88</v>
      </c>
      <c r="F14" s="20">
        <v>45.08</v>
      </c>
      <c r="G14" s="20">
        <f>ROUND(F14+(F14*$H$8),2)</f>
        <v>55.4</v>
      </c>
      <c r="H14" s="20">
        <f>ROUND((E14*G14),2)</f>
        <v>159.55000000000001</v>
      </c>
      <c r="I14" s="23"/>
    </row>
    <row r="15" spans="1:10" ht="27.7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15.9</v>
      </c>
      <c r="F15" s="3">
        <v>38.840000000000003</v>
      </c>
      <c r="G15" s="3">
        <f>ROUND(F15+(F15*$H$8),2)</f>
        <v>47.73</v>
      </c>
      <c r="H15" s="3">
        <f>ROUND((E15*G15),2)</f>
        <v>758.91</v>
      </c>
      <c r="I15" s="23"/>
    </row>
    <row r="16" spans="1:10" s="33" customFormat="1" ht="25.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11" s="33" customFormat="1" ht="24.7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55.82</v>
      </c>
      <c r="F17" s="3">
        <v>7.41</v>
      </c>
      <c r="G17" s="3">
        <f>ROUND(F17+(F17*$H$8),2)</f>
        <v>9.11</v>
      </c>
      <c r="H17" s="31">
        <f>ROUND((E17*G17),2)</f>
        <v>508.52</v>
      </c>
      <c r="I17" s="32"/>
    </row>
    <row r="18" spans="1:11" ht="38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2.27</v>
      </c>
      <c r="F18" s="3">
        <v>293.35000000000002</v>
      </c>
      <c r="G18" s="3">
        <f>ROUND(F18+(F18*$H$8),2)</f>
        <v>360.53</v>
      </c>
      <c r="H18" s="3">
        <f>ROUND((E18*G18),2)</f>
        <v>818.4</v>
      </c>
      <c r="I18" s="23"/>
    </row>
    <row r="19" spans="1:11" ht="1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2322.96</v>
      </c>
      <c r="I19" s="24">
        <f>H19/H37*100</f>
        <v>25.809204145098448</v>
      </c>
      <c r="J19" s="1"/>
    </row>
    <row r="20" spans="1:11" ht="1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11" ht="38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18.5</v>
      </c>
      <c r="F21" s="20">
        <v>99</v>
      </c>
      <c r="G21" s="20">
        <f>ROUND(F21+(F21*$H$8),2)</f>
        <v>121.67</v>
      </c>
      <c r="H21" s="20">
        <f>ROUND((E21*G21),2)</f>
        <v>2250.9</v>
      </c>
      <c r="I21" s="23"/>
      <c r="K21" s="1"/>
    </row>
    <row r="22" spans="1:11" ht="15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2250.9</v>
      </c>
      <c r="I22" s="24">
        <f>H22/H37*100</f>
        <v>25.008582846972004</v>
      </c>
      <c r="J22" s="1"/>
    </row>
    <row r="23" spans="1:11" s="33" customFormat="1" ht="1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11" s="33" customFormat="1" ht="24.7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116.33</v>
      </c>
      <c r="F24" s="3">
        <v>7.41</v>
      </c>
      <c r="G24" s="3">
        <f>ROUND(F24+(F24*$H$8),2)</f>
        <v>9.11</v>
      </c>
      <c r="H24" s="31">
        <f>ROUND((E24*G24),2)</f>
        <v>1059.77</v>
      </c>
      <c r="I24" s="32"/>
    </row>
    <row r="25" spans="1:11" ht="27.7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11.2</v>
      </c>
      <c r="F25" s="3">
        <v>38.840000000000003</v>
      </c>
      <c r="G25" s="3">
        <f>ROUND(F25+(F25*$H$8),2)</f>
        <v>47.73</v>
      </c>
      <c r="H25" s="3">
        <f>ROUND((E25*G25),2)</f>
        <v>534.58000000000004</v>
      </c>
      <c r="I25" s="23"/>
    </row>
    <row r="26" spans="1:11" ht="38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0.96</v>
      </c>
      <c r="F26" s="3">
        <v>395</v>
      </c>
      <c r="G26" s="3">
        <f>ROUND(F26+(F26*$H$8),2)</f>
        <v>485.46</v>
      </c>
      <c r="H26" s="3">
        <f>ROUND((E26*G26),2)</f>
        <v>466.04</v>
      </c>
      <c r="I26" s="23"/>
    </row>
    <row r="27" spans="1:11" ht="1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2060.39</v>
      </c>
      <c r="I27" s="24">
        <f>H27/H37*100</f>
        <v>22.891925013138142</v>
      </c>
      <c r="J27" s="1"/>
    </row>
    <row r="28" spans="1:11" s="33" customFormat="1" ht="15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11" s="33" customFormat="1" ht="23.2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32.549999999999997</v>
      </c>
      <c r="F29" s="3">
        <v>5.58</v>
      </c>
      <c r="G29" s="3">
        <f>ROUND(F29+(F29*$H$8),2)</f>
        <v>6.86</v>
      </c>
      <c r="H29" s="31">
        <f>ROUND((E29*G29),2)</f>
        <v>223.29</v>
      </c>
      <c r="I29" s="32"/>
    </row>
    <row r="30" spans="1:11" ht="1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223.29</v>
      </c>
      <c r="I30" s="23">
        <f>H30/H37*100</f>
        <v>2.480859417966315</v>
      </c>
      <c r="J30" s="1"/>
    </row>
    <row r="31" spans="1:11" s="33" customFormat="1" ht="1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11" s="33" customFormat="1" ht="22.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27.9</v>
      </c>
      <c r="F32" s="3">
        <v>45.08</v>
      </c>
      <c r="G32" s="3">
        <f>ROUND(F32+(F32*$H$8),2)</f>
        <v>55.4</v>
      </c>
      <c r="H32" s="31">
        <f>ROUND((E32*G32),2)</f>
        <v>1545.66</v>
      </c>
      <c r="I32" s="32"/>
    </row>
    <row r="33" spans="1:10" ht="1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1545.66</v>
      </c>
      <c r="I33" s="24">
        <f>H33/H37*100</f>
        <v>17.173026861811163</v>
      </c>
      <c r="J33" s="1"/>
    </row>
    <row r="34" spans="1:10" ht="1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10" ht="25.5" customHeight="1">
      <c r="A35" s="14" t="s">
        <v>111</v>
      </c>
      <c r="B35" s="10"/>
      <c r="C35" s="19" t="s">
        <v>48</v>
      </c>
      <c r="D35" s="18" t="s">
        <v>21</v>
      </c>
      <c r="E35" s="20">
        <v>2.8</v>
      </c>
      <c r="F35" s="20">
        <v>95</v>
      </c>
      <c r="G35" s="20">
        <f>ROUND(F35+(F35*$H$8),2)</f>
        <v>116.76</v>
      </c>
      <c r="H35" s="20">
        <f>ROUND((E35*G35),2)</f>
        <v>326.93</v>
      </c>
      <c r="I35" s="23"/>
    </row>
    <row r="36" spans="1:10" ht="1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H34+H35</f>
        <v>326.93</v>
      </c>
      <c r="I36" s="23">
        <f>H36/H37*100</f>
        <v>3.6323497224046193</v>
      </c>
      <c r="J36" s="1"/>
    </row>
    <row r="37" spans="1:10" ht="15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9000.51</v>
      </c>
      <c r="I37" s="23">
        <f>I36+I33+I30+I27+I22+I19+I12</f>
        <v>100</v>
      </c>
      <c r="J37" s="1"/>
    </row>
    <row r="38" spans="1:10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10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10" s="37" customForma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10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  <c r="J41" s="1"/>
    </row>
    <row r="43" spans="1:10">
      <c r="H43" s="1"/>
    </row>
    <row r="49" spans="10:10">
      <c r="J49" s="1"/>
    </row>
  </sheetData>
  <mergeCells count="33">
    <mergeCell ref="A36:G36"/>
    <mergeCell ref="A37:G37"/>
    <mergeCell ref="F10:I10"/>
    <mergeCell ref="B13:I13"/>
    <mergeCell ref="B28:I28"/>
    <mergeCell ref="A22:G22"/>
    <mergeCell ref="A30:G30"/>
    <mergeCell ref="B23:I23"/>
    <mergeCell ref="A27:G27"/>
    <mergeCell ref="A4:D4"/>
    <mergeCell ref="A1:H1"/>
    <mergeCell ref="A2:H2"/>
    <mergeCell ref="A5:E5"/>
    <mergeCell ref="A6:D6"/>
    <mergeCell ref="A3:I3"/>
    <mergeCell ref="F5:I5"/>
    <mergeCell ref="E6:I6"/>
    <mergeCell ref="A41:D41"/>
    <mergeCell ref="A40:D40"/>
    <mergeCell ref="E40:I40"/>
    <mergeCell ref="E41:I41"/>
    <mergeCell ref="A7:D7"/>
    <mergeCell ref="A8:D8"/>
    <mergeCell ref="A12:G12"/>
    <mergeCell ref="H7:I7"/>
    <mergeCell ref="H8:I8"/>
    <mergeCell ref="A38:I38"/>
    <mergeCell ref="A39:I39"/>
    <mergeCell ref="B31:I31"/>
    <mergeCell ref="A33:G33"/>
    <mergeCell ref="C34:I34"/>
    <mergeCell ref="B20:I20"/>
    <mergeCell ref="A19:G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46"/>
  <sheetViews>
    <sheetView tabSelected="1" zoomScale="75" zoomScaleNormal="75" workbookViewId="0">
      <selection activeCell="H33" sqref="H33"/>
    </sheetView>
  </sheetViews>
  <sheetFormatPr defaultRowHeight="12.75"/>
  <cols>
    <col min="1" max="1" width="7" customWidth="1"/>
    <col min="2" max="2" width="11.5703125" customWidth="1"/>
    <col min="3" max="3" width="40.5703125" customWidth="1"/>
    <col min="5" max="5" width="13.5703125" customWidth="1"/>
    <col min="6" max="7" width="12.28515625" customWidth="1"/>
    <col min="8" max="8" width="13.140625" customWidth="1"/>
    <col min="9" max="9" width="15.14062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110" t="s">
        <v>105</v>
      </c>
      <c r="G4" s="111"/>
      <c r="H4" s="21" t="s">
        <v>59</v>
      </c>
      <c r="I4" s="39" t="s">
        <v>106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104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114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15.95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3.5</v>
      </c>
      <c r="F14" s="20">
        <v>45.08</v>
      </c>
      <c r="G14" s="20">
        <f>ROUND(F14+(F14*$H$8),2)</f>
        <v>55.4</v>
      </c>
      <c r="H14" s="20">
        <f>ROUND((E14*G14),2)</f>
        <v>193.9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8.56</v>
      </c>
      <c r="F15" s="3">
        <v>38.840000000000003</v>
      </c>
      <c r="G15" s="3">
        <f>ROUND(F15+(F15*$H$8),2)</f>
        <v>47.73</v>
      </c>
      <c r="H15" s="3">
        <f>ROUND((E15*G15),2)</f>
        <v>408.57</v>
      </c>
      <c r="I15" s="23"/>
    </row>
    <row r="16" spans="1:9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92.5</v>
      </c>
      <c r="F17" s="3">
        <v>7.41</v>
      </c>
      <c r="G17" s="3">
        <f>ROUND(F17+(F17*$H$8),2)</f>
        <v>9.11</v>
      </c>
      <c r="H17" s="31">
        <f>ROUND((E17*G17),2)</f>
        <v>842.68</v>
      </c>
      <c r="I17" s="32"/>
    </row>
    <row r="18" spans="1:9" ht="41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2.0499999999999998</v>
      </c>
      <c r="F18" s="3">
        <v>293.35000000000002</v>
      </c>
      <c r="G18" s="3">
        <f>ROUND(F18+(F18*$H$8),2)</f>
        <v>360.53</v>
      </c>
      <c r="H18" s="3">
        <f>ROUND((E18*G18),2)</f>
        <v>739.09</v>
      </c>
      <c r="I18" s="23"/>
    </row>
    <row r="19" spans="1:9" ht="15.9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2261.8200000000002</v>
      </c>
      <c r="I19" s="24">
        <f>H19/H37*100</f>
        <v>30.306709008320944</v>
      </c>
    </row>
    <row r="20" spans="1:9" ht="15.9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17</v>
      </c>
      <c r="F21" s="20">
        <v>99</v>
      </c>
      <c r="G21" s="20">
        <f>ROUND(F21+(F21*$H$8),2)</f>
        <v>121.67</v>
      </c>
      <c r="H21" s="20">
        <f>ROUND((E21*G21),2)</f>
        <v>2068.39</v>
      </c>
      <c r="I21" s="23"/>
    </row>
    <row r="22" spans="1:9" ht="15.95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2068.39</v>
      </c>
      <c r="I22" s="24">
        <f>H22/H37*100</f>
        <v>27.714890595061032</v>
      </c>
    </row>
    <row r="23" spans="1:9" ht="15.9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67.930000000000007</v>
      </c>
      <c r="F24" s="3">
        <v>7.41</v>
      </c>
      <c r="G24" s="3">
        <f>ROUND(F24+(F24*$H$8),2)</f>
        <v>9.11</v>
      </c>
      <c r="H24" s="31">
        <f>ROUND((E24*G24),2)</f>
        <v>618.84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12</v>
      </c>
      <c r="F25" s="3">
        <v>38.840000000000003</v>
      </c>
      <c r="G25" s="3">
        <f>ROUND(F25+(F25*$H$8),2)</f>
        <v>47.73</v>
      </c>
      <c r="H25" s="3">
        <f>ROUND((E25*G25),2)</f>
        <v>572.76</v>
      </c>
      <c r="I25" s="23"/>
    </row>
    <row r="26" spans="1:9" ht="46.5" customHeight="1">
      <c r="A26" s="14" t="s">
        <v>65</v>
      </c>
      <c r="B26" s="10" t="s">
        <v>61</v>
      </c>
      <c r="C26" s="2" t="s">
        <v>84</v>
      </c>
      <c r="D26" s="10" t="s">
        <v>21</v>
      </c>
      <c r="E26" s="3">
        <v>1.2</v>
      </c>
      <c r="F26" s="3">
        <v>395</v>
      </c>
      <c r="G26" s="3">
        <f>ROUND(F26+(F26*$H$8),2)</f>
        <v>485.46</v>
      </c>
      <c r="H26" s="3">
        <f>ROUND((E26*G26),2)</f>
        <v>582.54999999999995</v>
      </c>
      <c r="I26" s="23"/>
    </row>
    <row r="27" spans="1:9" ht="15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1774.1499999999999</v>
      </c>
      <c r="I27" s="24">
        <f>H27/H37*100</f>
        <v>23.772293014966969</v>
      </c>
    </row>
    <row r="28" spans="1:9" ht="15.95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32.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24.65</v>
      </c>
      <c r="F29" s="3">
        <v>5.58</v>
      </c>
      <c r="G29" s="3">
        <f>ROUND(F29+(F29*$H$8),2)</f>
        <v>6.86</v>
      </c>
      <c r="H29" s="31">
        <f>ROUND((E29*G29),2)</f>
        <v>169.1</v>
      </c>
      <c r="I29" s="32"/>
    </row>
    <row r="30" spans="1:9" ht="15.9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169.1</v>
      </c>
      <c r="I30" s="23">
        <f>H30/H37*100</f>
        <v>2.2658144738781467</v>
      </c>
    </row>
    <row r="31" spans="1:9" ht="15.9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32.1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17.68</v>
      </c>
      <c r="F32" s="3">
        <v>45.08</v>
      </c>
      <c r="G32" s="3">
        <f>ROUND(F32+(F32*$H$8),2)</f>
        <v>55.4</v>
      </c>
      <c r="H32" s="31">
        <f>ROUND((E32*G32),2)</f>
        <v>979.47</v>
      </c>
      <c r="I32" s="32"/>
    </row>
    <row r="33" spans="1:9" ht="15.9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979.47</v>
      </c>
      <c r="I33" s="24">
        <f>H33/H37*100</f>
        <v>13.124170920930981</v>
      </c>
    </row>
    <row r="34" spans="1:9" ht="15.9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32.1" customHeight="1">
      <c r="A35" s="14" t="s">
        <v>111</v>
      </c>
      <c r="B35" s="10"/>
      <c r="C35" s="19" t="s">
        <v>48</v>
      </c>
      <c r="D35" s="18" t="s">
        <v>21</v>
      </c>
      <c r="E35" s="20">
        <v>1.8</v>
      </c>
      <c r="F35" s="20">
        <v>95</v>
      </c>
      <c r="G35" s="20">
        <f>ROUND(F35+(F35*$H$8),2)</f>
        <v>116.76</v>
      </c>
      <c r="H35" s="20">
        <f>ROUND((E35*G35),2)</f>
        <v>210.17</v>
      </c>
      <c r="I35" s="23"/>
    </row>
    <row r="36" spans="1:9" ht="15.9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210.17</v>
      </c>
      <c r="I36" s="23">
        <f>H36/H37*100</f>
        <v>2.8161219868419285</v>
      </c>
    </row>
    <row r="37" spans="1:9" ht="15.95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7463.1</v>
      </c>
      <c r="I37" s="23">
        <f>I36+I33+I30+I27+I22+I19+I12</f>
        <v>100</v>
      </c>
    </row>
    <row r="38" spans="1:9" ht="15.95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15.95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15.95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15.95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2" spans="1:9" ht="15.95" customHeight="1"/>
    <row r="46" spans="1:9">
      <c r="H46" s="1"/>
    </row>
  </sheetData>
  <mergeCells count="34">
    <mergeCell ref="A1:H1"/>
    <mergeCell ref="A2:H2"/>
    <mergeCell ref="A3:I3"/>
    <mergeCell ref="A4:D4"/>
    <mergeCell ref="F4:G4"/>
    <mergeCell ref="A5:E5"/>
    <mergeCell ref="F5:I5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U40"/>
  <sheetViews>
    <sheetView zoomScale="51" zoomScaleNormal="51" workbookViewId="0">
      <selection activeCell="F48" sqref="F48"/>
    </sheetView>
  </sheetViews>
  <sheetFormatPr defaultRowHeight="12.75"/>
  <cols>
    <col min="1" max="1" width="7.42578125" bestFit="1" customWidth="1"/>
    <col min="2" max="2" width="9.28515625" customWidth="1"/>
    <col min="3" max="3" width="54" customWidth="1"/>
    <col min="4" max="4" width="9.7109375" bestFit="1" customWidth="1"/>
    <col min="5" max="5" width="17.28515625" bestFit="1" customWidth="1"/>
    <col min="6" max="6" width="12.85546875" customWidth="1"/>
    <col min="7" max="7" width="11.7109375" customWidth="1"/>
    <col min="8" max="8" width="14.85546875" customWidth="1"/>
    <col min="9" max="9" width="15.42578125" customWidth="1"/>
    <col min="10" max="10" width="4.85546875" customWidth="1"/>
    <col min="11" max="11" width="5.140625" customWidth="1"/>
    <col min="12" max="12" width="3.85546875" customWidth="1"/>
    <col min="13" max="13" width="4.28515625" customWidth="1"/>
    <col min="14" max="14" width="4.85546875" customWidth="1"/>
    <col min="15" max="15" width="4.42578125" customWidth="1"/>
    <col min="16" max="18" width="6.5703125" bestFit="1" customWidth="1"/>
  </cols>
  <sheetData>
    <row r="1" spans="1:21" ht="20.25">
      <c r="A1" s="86"/>
      <c r="B1" s="86"/>
      <c r="C1" s="86"/>
      <c r="D1" s="86"/>
      <c r="E1" s="86"/>
      <c r="F1" s="86"/>
      <c r="G1" s="86"/>
      <c r="H1" s="86"/>
      <c r="I1" s="22"/>
    </row>
    <row r="2" spans="1:21" ht="13.5" thickBot="1">
      <c r="A2" s="87"/>
      <c r="B2" s="88"/>
      <c r="C2" s="88"/>
      <c r="D2" s="88"/>
      <c r="E2" s="88"/>
      <c r="F2" s="88"/>
      <c r="G2" s="88"/>
      <c r="H2" s="88"/>
      <c r="I2" s="22"/>
    </row>
    <row r="3" spans="1:21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21" ht="20.25">
      <c r="A4" s="83" t="s">
        <v>31</v>
      </c>
      <c r="B4" s="84"/>
      <c r="C4" s="84"/>
      <c r="D4" s="85"/>
      <c r="E4" s="125" t="s">
        <v>81</v>
      </c>
      <c r="F4" s="126">
        <v>113.6</v>
      </c>
      <c r="G4" s="127" t="s">
        <v>109</v>
      </c>
      <c r="H4" s="123" t="s">
        <v>59</v>
      </c>
      <c r="I4" s="124" t="s">
        <v>102</v>
      </c>
    </row>
    <row r="5" spans="1:21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21" ht="18">
      <c r="A6" s="120" t="s">
        <v>110</v>
      </c>
      <c r="B6" s="121"/>
      <c r="C6" s="121"/>
      <c r="D6" s="121"/>
      <c r="E6" s="70" t="s">
        <v>10</v>
      </c>
      <c r="F6" s="99"/>
      <c r="G6" s="99"/>
      <c r="H6" s="99"/>
      <c r="I6" s="71"/>
    </row>
    <row r="7" spans="1:21" ht="15.75" customHeight="1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21" ht="15.75" customHeight="1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129">
        <v>0.22900000000000001</v>
      </c>
      <c r="I8" s="129"/>
    </row>
    <row r="9" spans="1:21" ht="37.5" customHeight="1">
      <c r="A9" s="47" t="s">
        <v>0</v>
      </c>
      <c r="B9" s="48" t="s">
        <v>5</v>
      </c>
      <c r="C9" s="48" t="s">
        <v>1</v>
      </c>
      <c r="D9" s="49" t="s">
        <v>17</v>
      </c>
      <c r="E9" s="48" t="s">
        <v>113</v>
      </c>
      <c r="F9" s="50" t="s">
        <v>11</v>
      </c>
      <c r="G9" s="50" t="s">
        <v>12</v>
      </c>
      <c r="H9" s="128" t="s">
        <v>9</v>
      </c>
      <c r="I9" s="28" t="s">
        <v>63</v>
      </c>
    </row>
    <row r="10" spans="1:21" ht="15.95" customHeight="1">
      <c r="A10" s="13" t="s">
        <v>34</v>
      </c>
      <c r="B10" s="4" t="s">
        <v>14</v>
      </c>
      <c r="C10" s="100" t="s">
        <v>15</v>
      </c>
      <c r="D10" s="101"/>
      <c r="E10" s="101"/>
      <c r="F10" s="101"/>
      <c r="G10" s="101"/>
      <c r="H10" s="101"/>
      <c r="I10" s="102"/>
    </row>
    <row r="11" spans="1:21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1</v>
      </c>
      <c r="F11" s="20">
        <v>220</v>
      </c>
      <c r="G11" s="20">
        <f>ROUND(F11+(F11*$H$8),2)</f>
        <v>270.38</v>
      </c>
      <c r="H11" s="20">
        <f>ROUND((E11*G11),2)</f>
        <v>270.38</v>
      </c>
      <c r="I11" s="24"/>
    </row>
    <row r="12" spans="1:21" ht="20.100000000000001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270.38</v>
      </c>
      <c r="I12" s="24">
        <f>H12/H37*100</f>
        <v>0.28511533051149507</v>
      </c>
    </row>
    <row r="13" spans="1:21" ht="20.100000000000001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21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f>'R. C. CARDOSO Nº 109'!E14+'R. ANTONIO EST. DELG. Nº 170'!E14+'R. C. CARDOSO Nº119'!E14+'R. C. CARDOSO Nº190'!E14+'R. C. CARDOSO Nº459'!E14+'R.C. CARDOSO Nªº339'!E14+'R. FRANCISCO MARTINS Nº170'!E14+'R. ANTONIO E. DELGADO Nº129 '!E14+'R. MARIETA CANDIDO Nº170'!E14+'R. JOSÉ ADELAIDE DE SOUZA Nº330'!E14</f>
        <v>38.489999999999995</v>
      </c>
      <c r="F14" s="20">
        <v>45.08</v>
      </c>
      <c r="G14" s="20">
        <f>ROUND(F14+(F14*$H$8),2)</f>
        <v>55.4</v>
      </c>
      <c r="H14" s="20">
        <f>ROUND((E14*G14),2)</f>
        <v>2132.35</v>
      </c>
      <c r="I14" s="23"/>
      <c r="U14" s="1"/>
    </row>
    <row r="15" spans="1:21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f>'R. C. CARDOSO Nº 109'!E15+'R. ANTONIO EST. DELG. Nº 170'!E15+'R. C. CARDOSO Nº119'!E15+'R. C. CARDOSO Nº190'!E15+'R. C. CARDOSO Nº459'!E15+'R.C. CARDOSO Nªº339'!E15+'R. FRANCISCO MARTINS Nº170'!E15+'R. ANTONIO E. DELGADO Nº129 '!E15+'R. MARIETA CANDIDO Nº170'!E15+'R. JOSÉ ADELAIDE DE SOUZA Nº330'!E15</f>
        <v>167.82000000000002</v>
      </c>
      <c r="F15" s="3">
        <v>38.840000000000003</v>
      </c>
      <c r="G15" s="3">
        <f>ROUND(F15+(F15*$H$8),2)</f>
        <v>47.73</v>
      </c>
      <c r="H15" s="3">
        <f>ROUND((E15*G15),2)</f>
        <v>8010.05</v>
      </c>
      <c r="I15" s="23"/>
      <c r="U15" s="1"/>
    </row>
    <row r="16" spans="1:21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f>'R. C. CARDOSO Nº 109'!E16+'R. ANTONIO EST. DELG. Nº 170'!E16+'R. C. CARDOSO Nº119'!E16+'R. C. CARDOSO Nº190'!E16+'R. C. CARDOSO Nº459'!E16+'R.C. CARDOSO Nªº339'!E16+'R. FRANCISCO MARTINS Nº170'!E16+'R. ANTONIO E. DELGADO Nº129 '!E16+'R. MARIETA CANDIDO Nº170'!E16+'R. JOSÉ ADELAIDE DE SOUZA Nº330'!E16</f>
        <v>2.57</v>
      </c>
      <c r="F16" s="3">
        <v>252.5</v>
      </c>
      <c r="G16" s="3">
        <f>ROUND(F16+(F16*$H$8),2)</f>
        <v>310.32</v>
      </c>
      <c r="H16" s="31">
        <f>ROUND((E16*G16),2)</f>
        <v>797.52</v>
      </c>
      <c r="I16" s="32"/>
      <c r="U16" s="1"/>
    </row>
    <row r="17" spans="1:21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f>'R. C. CARDOSO Nº 109'!E17+'R. ANTONIO EST. DELG. Nº 170'!E17+'R. C. CARDOSO Nº119'!E17+'R. C. CARDOSO Nº190'!E17+'R. C. CARDOSO Nº459'!E17+'R.C. CARDOSO Nªº339'!E17+'R. FRANCISCO MARTINS Nº170'!E17+'R. ANTONIO E. DELGADO Nº129 '!E17+'R. MARIETA CANDIDO Nº170'!E17+'R. JOSÉ ADELAIDE DE SOUZA Nº330'!E17</f>
        <v>908.24400000000003</v>
      </c>
      <c r="F17" s="3">
        <v>7.41</v>
      </c>
      <c r="G17" s="3">
        <f>ROUND(F17+(F17*$H$8),2)</f>
        <v>9.11</v>
      </c>
      <c r="H17" s="31">
        <f>ROUND((E17*G17),2)</f>
        <v>8274.1</v>
      </c>
      <c r="I17" s="32"/>
      <c r="U17" s="1"/>
    </row>
    <row r="18" spans="1:21" ht="41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f>'R. C. CARDOSO Nº 109'!E18+'R. ANTONIO EST. DELG. Nº 170'!E18+'R. C. CARDOSO Nº119'!E18+'R. C. CARDOSO Nº190'!E18+'R. C. CARDOSO Nº459'!E18+'R.C. CARDOSO Nªº339'!E18+'R. FRANCISCO MARTINS Nº170'!E18+'R. ANTONIO E. DELGADO Nº129 '!E18+'R. MARIETA CANDIDO Nº170'!E18+'R. JOSÉ ADELAIDE DE SOUZA Nº330'!E18</f>
        <v>22.440000000000005</v>
      </c>
      <c r="F18" s="3">
        <v>293.35000000000002</v>
      </c>
      <c r="G18" s="3">
        <f>ROUND(F18+(F18*$H$8),2)</f>
        <v>360.53</v>
      </c>
      <c r="H18" s="3">
        <f>ROUND((E18*G18),2)</f>
        <v>8090.29</v>
      </c>
      <c r="I18" s="23"/>
      <c r="U18" s="1"/>
    </row>
    <row r="19" spans="1:21" ht="15.9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27304.31</v>
      </c>
      <c r="I19" s="24">
        <f>H19/H37*100</f>
        <v>28.7923565723734</v>
      </c>
      <c r="U19" s="1"/>
    </row>
    <row r="20" spans="1:21" ht="15.9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  <c r="U20" s="1"/>
    </row>
    <row r="21" spans="1:21" ht="37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f>'R. C. CARDOSO Nº 109'!E21+'R. ANTONIO EST. DELG. Nº 170'!E21+'R. C. CARDOSO Nº119'!E21+'R. C. CARDOSO Nº190'!E21+'R. C. CARDOSO Nº459'!E21+'R.C. CARDOSO Nªº339'!E21+'R. FRANCISCO MARTINS Nº170'!E21+'R. ANTONIO E. DELGADO Nº129 '!E21+'R. MARIETA CANDIDO Nº170'!E21+'R. JOSÉ ADELAIDE DE SOUZA Nº330'!E21</f>
        <v>213.29</v>
      </c>
      <c r="F21" s="20">
        <v>99</v>
      </c>
      <c r="G21" s="20">
        <f>ROUND(F21+(F21*$H$8),2)</f>
        <v>121.67</v>
      </c>
      <c r="H21" s="20">
        <f>ROUND((E21*G21),2)</f>
        <v>25950.99</v>
      </c>
      <c r="I21" s="23"/>
      <c r="U21" s="1"/>
    </row>
    <row r="22" spans="1:21" ht="15.95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25950.99</v>
      </c>
      <c r="I22" s="24">
        <f>H22/H37*100</f>
        <v>27.365282531808948</v>
      </c>
      <c r="U22" s="1"/>
    </row>
    <row r="23" spans="1:21" ht="15.9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  <c r="U23" s="1"/>
    </row>
    <row r="24" spans="1:21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f>'R. C. CARDOSO Nº 109'!E24+'R. ANTONIO EST. DELG. Nº 170'!E24+'R. C. CARDOSO Nº119'!E24+'R. C. CARDOSO Nº190'!E24+'R. C. CARDOSO Nº459'!E24+'R.C. CARDOSO Nªº339'!E24+'R. FRANCISCO MARTINS Nº170'!E24+'R. ANTONIO E. DELGADO Nº129 '!E24+'R. MARIETA CANDIDO Nº170'!E24+'R. JOSÉ ADELAIDE DE SOUZA Nº330'!E24</f>
        <v>1111.8499999999999</v>
      </c>
      <c r="F24" s="3">
        <v>7.41</v>
      </c>
      <c r="G24" s="3">
        <f>ROUND(F24+(F24*$H$8),2)</f>
        <v>9.11</v>
      </c>
      <c r="H24" s="31">
        <f>ROUND((E24*G24),2)</f>
        <v>10128.950000000001</v>
      </c>
      <c r="I24" s="32"/>
      <c r="U24" s="1"/>
    </row>
    <row r="25" spans="1:21" ht="25.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f>'R. C. CARDOSO Nº 109'!E25+'R. ANTONIO EST. DELG. Nº 170'!E25+'R. C. CARDOSO Nº119'!E25+'R. C. CARDOSO Nº190'!E25+'R. C. CARDOSO Nº459'!E25+'R.C. CARDOSO Nªº339'!E25+'R. FRANCISCO MARTINS Nº170'!E25+'R. ANTONIO E. DELGADO Nº129 '!E25+'R. MARIETA CANDIDO Nº170'!E25+'R. JOSÉ ADELAIDE DE SOUZA Nº330'!E25</f>
        <v>116.95000000000002</v>
      </c>
      <c r="F25" s="3">
        <v>38.840000000000003</v>
      </c>
      <c r="G25" s="3">
        <f>ROUND(F25+(F25*$H$8),2)</f>
        <v>47.73</v>
      </c>
      <c r="H25" s="3">
        <f>ROUND((E25*G25),2)</f>
        <v>5582.02</v>
      </c>
      <c r="I25" s="23"/>
      <c r="U25" s="1"/>
    </row>
    <row r="26" spans="1:21" ht="37.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15.13</v>
      </c>
      <c r="F26" s="3">
        <v>395</v>
      </c>
      <c r="G26" s="3">
        <f>ROUND(F26+(F26*$H$8),2)</f>
        <v>485.46</v>
      </c>
      <c r="H26" s="3">
        <f>ROUND((E26*G26),2)</f>
        <v>7345.01</v>
      </c>
      <c r="I26" s="23"/>
      <c r="U26" s="1"/>
    </row>
    <row r="27" spans="1:21" ht="15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23055.980000000003</v>
      </c>
      <c r="I27" s="24">
        <f>H27/H37*100</f>
        <v>24.312498550064433</v>
      </c>
      <c r="U27" s="1"/>
    </row>
    <row r="28" spans="1:21" ht="15.95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  <c r="U28" s="1"/>
    </row>
    <row r="29" spans="1:21" ht="24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f>'R. C. CARDOSO Nº 109'!E29+'R. ANTONIO EST. DELG. Nº 170'!E29+'R. C. CARDOSO Nº119'!E29+'R. C. CARDOSO Nº190'!E29+'R. C. CARDOSO Nº459'!E29+'R.C. CARDOSO Nªº339'!E29+'R. FRANCISCO MARTINS Nº170'!E29+'R. ANTONIO E. DELGADO Nº129 '!E29+'R. MARIETA CANDIDO Nº170'!E29+'R. JOSÉ ADELAIDE DE SOUZA Nº330'!E29</f>
        <v>306.7</v>
      </c>
      <c r="F29" s="3">
        <v>5.58</v>
      </c>
      <c r="G29" s="3">
        <f>ROUND(F29+(F29*$H$8),2)</f>
        <v>6.86</v>
      </c>
      <c r="H29" s="31">
        <f>ROUND((E29*G29),2)</f>
        <v>2103.96</v>
      </c>
      <c r="I29" s="32"/>
      <c r="U29" s="1"/>
    </row>
    <row r="30" spans="1:21" ht="15.9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2103.96</v>
      </c>
      <c r="I30" s="23">
        <f>H30/H37*100</f>
        <v>2.218622867012964</v>
      </c>
      <c r="U30" s="1"/>
    </row>
    <row r="31" spans="1:21" ht="15.9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  <c r="U31" s="1"/>
    </row>
    <row r="32" spans="1:21" ht="23.2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f>'R. C. CARDOSO Nº 109'!E32+'R. ANTONIO EST. DELG. Nº 170'!E32+'R. C. CARDOSO Nº119'!E32+'R. C. CARDOSO Nº190'!E32+'R. C. CARDOSO Nº459'!E32+'R.C. CARDOSO Nªº339'!E32+'R. FRANCISCO MARTINS Nº170'!E32+'R. ANTONIO E. DELGADO Nº129 '!E32+'R. MARIETA CANDIDO Nº170'!E32+'R. JOSÉ ADELAIDE DE SOUZA Nº330'!E32</f>
        <v>242.13</v>
      </c>
      <c r="F32" s="3">
        <v>45.08</v>
      </c>
      <c r="G32" s="3">
        <f>ROUND(F32+(F32*$H$8),2)</f>
        <v>55.4</v>
      </c>
      <c r="H32" s="31">
        <f>ROUND((E32*G32),2)</f>
        <v>13414</v>
      </c>
      <c r="I32" s="32"/>
      <c r="U32" s="1"/>
    </row>
    <row r="33" spans="1:21" ht="15.9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13414</v>
      </c>
      <c r="I33" s="24">
        <f>H33/H37*100</f>
        <v>14.145044172946205</v>
      </c>
      <c r="U33" s="1"/>
    </row>
    <row r="34" spans="1:21" ht="15.9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  <c r="U34" s="1"/>
    </row>
    <row r="35" spans="1:21" ht="25.5" customHeight="1">
      <c r="A35" s="14" t="s">
        <v>111</v>
      </c>
      <c r="B35" s="10"/>
      <c r="C35" s="19" t="s">
        <v>48</v>
      </c>
      <c r="D35" s="18" t="s">
        <v>21</v>
      </c>
      <c r="E35" s="20">
        <f>'R. C. CARDOSO Nº 109'!E35+'R. ANTONIO EST. DELG. Nº 170'!E35+'R. C. CARDOSO Nº119'!E35+'R. C. CARDOSO Nº190'!E35+'R. C. CARDOSO Nº459'!E35+'R.C. CARDOSO Nªº339'!E35+'R. FRANCISCO MARTINS Nº170'!E35+'R. ANTONIO E. DELGADO Nº129 '!E35+'R. MARIETA CANDIDO Nº170'!E35+'R. JOSÉ ADELAIDE DE SOUZA Nº330'!E35</f>
        <v>23.4</v>
      </c>
      <c r="F35" s="20">
        <v>95</v>
      </c>
      <c r="G35" s="20">
        <f>ROUND(F35+(F35*$H$8),2)</f>
        <v>116.76</v>
      </c>
      <c r="H35" s="20">
        <f>ROUND((E35*G35),2)</f>
        <v>2732.18</v>
      </c>
      <c r="I35" s="23"/>
      <c r="U35" s="1"/>
    </row>
    <row r="36" spans="1:21" ht="15.9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2732.18</v>
      </c>
      <c r="I36" s="23">
        <f>H36/H37*100</f>
        <v>2.8810799752825527</v>
      </c>
      <c r="U36" s="1"/>
    </row>
    <row r="37" spans="1:21" ht="15.95" customHeight="1">
      <c r="A37" s="115" t="s">
        <v>49</v>
      </c>
      <c r="B37" s="116"/>
      <c r="C37" s="116"/>
      <c r="D37" s="116"/>
      <c r="E37" s="116"/>
      <c r="F37" s="116"/>
      <c r="G37" s="116"/>
      <c r="H37" s="52">
        <f>H12+H19+H22+H27+H30+H33+H36</f>
        <v>94831.8</v>
      </c>
      <c r="I37" s="53">
        <f>I12+I19+I22+I27+I30+I33+I36</f>
        <v>99.999999999999986</v>
      </c>
    </row>
    <row r="38" spans="1:21" ht="15.95" customHeight="1">
      <c r="A38" s="117" t="s">
        <v>79</v>
      </c>
      <c r="B38" s="118"/>
      <c r="C38" s="118"/>
      <c r="D38" s="118"/>
      <c r="E38" s="118"/>
      <c r="F38" s="118"/>
      <c r="G38" s="118"/>
      <c r="H38" s="118"/>
      <c r="I38" s="119"/>
    </row>
    <row r="39" spans="1:21" ht="15.95" customHeight="1">
      <c r="A39" s="113" t="s">
        <v>78</v>
      </c>
      <c r="B39" s="112"/>
      <c r="C39" s="112"/>
      <c r="D39" s="112"/>
      <c r="E39" s="112"/>
      <c r="F39" s="112"/>
      <c r="G39" s="112"/>
      <c r="H39" s="112"/>
      <c r="I39" s="114"/>
    </row>
    <row r="40" spans="1:21">
      <c r="A40" s="51"/>
      <c r="B40" s="51"/>
      <c r="C40" s="51"/>
      <c r="D40" s="51"/>
      <c r="E40" s="51"/>
      <c r="F40" s="51"/>
      <c r="G40" s="51"/>
      <c r="H40" s="122"/>
      <c r="I40" s="51"/>
    </row>
  </sheetData>
  <mergeCells count="29">
    <mergeCell ref="C10:I10"/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A37:G37"/>
    <mergeCell ref="A38:I38"/>
    <mergeCell ref="A12:G12"/>
    <mergeCell ref="B13:I13"/>
    <mergeCell ref="B20:I20"/>
    <mergeCell ref="A22:G22"/>
    <mergeCell ref="B23:I23"/>
    <mergeCell ref="A27:G27"/>
    <mergeCell ref="B28:I28"/>
    <mergeCell ref="A19:G19"/>
    <mergeCell ref="B31:I31"/>
    <mergeCell ref="A33:G33"/>
    <mergeCell ref="C34:I34"/>
    <mergeCell ref="A36:G36"/>
    <mergeCell ref="A30:G30"/>
    <mergeCell ref="A39:I39"/>
  </mergeCells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opLeftCell="A30" zoomScale="75" zoomScaleNormal="75" workbookViewId="0">
      <selection activeCell="H44" sqref="H44"/>
    </sheetView>
  </sheetViews>
  <sheetFormatPr defaultRowHeight="12.75"/>
  <cols>
    <col min="1" max="1" width="5.42578125" bestFit="1" customWidth="1"/>
    <col min="2" max="2" width="10.42578125" bestFit="1" customWidth="1"/>
    <col min="3" max="3" width="44.85546875" bestFit="1" customWidth="1"/>
    <col min="4" max="4" width="11.140625" customWidth="1"/>
    <col min="5" max="5" width="14.85546875" customWidth="1"/>
    <col min="6" max="6" width="14.28515625" customWidth="1"/>
    <col min="7" max="7" width="12.28515625" bestFit="1" customWidth="1"/>
    <col min="8" max="8" width="12.42578125" bestFit="1" customWidth="1"/>
    <col min="9" max="9" width="12.5703125" bestFit="1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5">
        <v>25</v>
      </c>
      <c r="G4" s="44" t="s">
        <v>109</v>
      </c>
      <c r="H4" s="21" t="s">
        <v>59</v>
      </c>
      <c r="I4" s="39" t="s">
        <v>108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107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 ht="20.100000000000001" customHeight="1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20.100000000000001" customHeight="1" thickBot="1">
      <c r="A8" s="65" t="s">
        <v>68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53.2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100"/>
      <c r="G10" s="101"/>
      <c r="H10" s="101"/>
      <c r="I10" s="102"/>
    </row>
    <row r="11" spans="1:9" ht="72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15.95" customHeight="1">
      <c r="A12" s="67" t="s">
        <v>22</v>
      </c>
      <c r="B12" s="105"/>
      <c r="C12" s="105"/>
      <c r="D12" s="105"/>
      <c r="E12" s="105"/>
      <c r="F12" s="105"/>
      <c r="G12" s="106"/>
      <c r="H12" s="17">
        <f>H11</f>
        <v>0</v>
      </c>
      <c r="I12" s="24">
        <f>H12/H37*100</f>
        <v>0</v>
      </c>
    </row>
    <row r="13" spans="1:9" ht="30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30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15.2</v>
      </c>
      <c r="F14" s="20">
        <v>45.08</v>
      </c>
      <c r="G14" s="20">
        <f>ROUND(F14+(F14*$H$8),2)</f>
        <v>55.4</v>
      </c>
      <c r="H14" s="20">
        <f>ROUND((E14*G14),2)</f>
        <v>842.08</v>
      </c>
      <c r="I14" s="23"/>
    </row>
    <row r="15" spans="1:9" ht="30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53.2</v>
      </c>
      <c r="F15" s="3">
        <v>38.840000000000003</v>
      </c>
      <c r="G15" s="3">
        <f>ROUND(F15+(F15*$H$8),2)</f>
        <v>47.73</v>
      </c>
      <c r="H15" s="3">
        <f>ROUND((E15*G15),2)</f>
        <v>2539.2399999999998</v>
      </c>
      <c r="I15" s="23"/>
    </row>
    <row r="16" spans="1:9" ht="30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0.6</v>
      </c>
      <c r="F16" s="3">
        <v>252.5</v>
      </c>
      <c r="G16" s="3">
        <f>ROUND(F16+(F16*$H$8),2)</f>
        <v>310.32</v>
      </c>
      <c r="H16" s="31">
        <f>ROUND((E16*G16),2)</f>
        <v>186.19</v>
      </c>
      <c r="I16" s="32"/>
    </row>
    <row r="17" spans="1:9" ht="30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236</v>
      </c>
      <c r="F17" s="3">
        <v>7.41</v>
      </c>
      <c r="G17" s="3">
        <f>ROUND(F17+(F17*$H$8),2)</f>
        <v>9.11</v>
      </c>
      <c r="H17" s="31">
        <f>ROUND((E17*G17),2)</f>
        <v>2149.96</v>
      </c>
      <c r="I17" s="32"/>
    </row>
    <row r="18" spans="1:9" ht="42.7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7.5</v>
      </c>
      <c r="F18" s="3">
        <v>293.35000000000002</v>
      </c>
      <c r="G18" s="3">
        <f>ROUND(F18+(F18*$H$8),2)</f>
        <v>360.53</v>
      </c>
      <c r="H18" s="3">
        <f>ROUND((E18*G18),2)</f>
        <v>2703.98</v>
      </c>
      <c r="I18" s="23"/>
    </row>
    <row r="19" spans="1:9" ht="20.100000000000001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8421.4499999999989</v>
      </c>
      <c r="I19" s="24">
        <f>H19/H37*100</f>
        <v>35.007573968826172</v>
      </c>
    </row>
    <row r="20" spans="1:9" ht="20.100000000000001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60.5</v>
      </c>
      <c r="F21" s="20">
        <v>99</v>
      </c>
      <c r="G21" s="20">
        <f>ROUND(F21+(F21*$H$8),2)</f>
        <v>121.67</v>
      </c>
      <c r="H21" s="20">
        <f>ROUND((E21*G21),2)</f>
        <v>7361.04</v>
      </c>
      <c r="I21" s="23"/>
    </row>
    <row r="22" spans="1:9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7361.04</v>
      </c>
      <c r="I22" s="24">
        <f>H22/H37*100</f>
        <v>30.599499170272132</v>
      </c>
    </row>
    <row r="23" spans="1:9" ht="20.100000000000001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33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201.11</v>
      </c>
      <c r="F24" s="3">
        <v>7.41</v>
      </c>
      <c r="G24" s="3">
        <f>ROUND(F24+(F24*$H$8),2)</f>
        <v>9.11</v>
      </c>
      <c r="H24" s="31">
        <f>ROUND((E24*G24),2)</f>
        <v>1832.11</v>
      </c>
      <c r="I24" s="32"/>
    </row>
    <row r="25" spans="1:9" ht="33.7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26</v>
      </c>
      <c r="F25" s="3">
        <v>38.840000000000003</v>
      </c>
      <c r="G25" s="3">
        <f>ROUND(F25+(F25*$H$8),2)</f>
        <v>47.73</v>
      </c>
      <c r="H25" s="3">
        <f>ROUND((E25*G25),2)</f>
        <v>1240.98</v>
      </c>
      <c r="I25" s="23"/>
    </row>
    <row r="26" spans="1:9" ht="42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4.2</v>
      </c>
      <c r="F26" s="3">
        <v>395</v>
      </c>
      <c r="G26" s="3">
        <f>ROUND(F26+(F26*$H$8),2)</f>
        <v>485.46</v>
      </c>
      <c r="H26" s="3">
        <f>ROUND((E26*G26),2)</f>
        <v>2038.93</v>
      </c>
      <c r="I26" s="23"/>
    </row>
    <row r="27" spans="1:9" ht="20.100000000000001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5112.0200000000004</v>
      </c>
      <c r="I27" s="24">
        <f>H27/H37*100</f>
        <v>21.250428166185017</v>
      </c>
    </row>
    <row r="28" spans="1:9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33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60.5</v>
      </c>
      <c r="F29" s="3">
        <v>5.58</v>
      </c>
      <c r="G29" s="3">
        <f>ROUND(F29+(F29*$H$8),2)</f>
        <v>6.86</v>
      </c>
      <c r="H29" s="31">
        <f>ROUND((E29*G29),2)</f>
        <v>415.03</v>
      </c>
      <c r="I29" s="32"/>
    </row>
    <row r="30" spans="1:9" ht="20.100000000000001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415.03</v>
      </c>
      <c r="I30" s="23">
        <f>H30/H37*100</f>
        <v>1.7252603084126756</v>
      </c>
    </row>
    <row r="31" spans="1:9" ht="20.100000000000001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33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42.2</v>
      </c>
      <c r="F32" s="3">
        <v>45.08</v>
      </c>
      <c r="G32" s="3">
        <f>ROUND(F32+(F32*$H$8),2)</f>
        <v>55.4</v>
      </c>
      <c r="H32" s="31">
        <f>ROUND((E32*G32),2)</f>
        <v>2337.88</v>
      </c>
      <c r="I32" s="32"/>
    </row>
    <row r="33" spans="1:9" ht="20.100000000000001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2337.88</v>
      </c>
      <c r="I33" s="24">
        <f>H33/H37*100</f>
        <v>9.7184578701101767</v>
      </c>
    </row>
    <row r="34" spans="1:9" ht="20.100000000000001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7" customHeight="1">
      <c r="A35" s="14" t="s">
        <v>111</v>
      </c>
      <c r="B35" s="10"/>
      <c r="C35" s="19" t="s">
        <v>48</v>
      </c>
      <c r="D35" s="18" t="s">
        <v>21</v>
      </c>
      <c r="E35" s="20">
        <v>3.5</v>
      </c>
      <c r="F35" s="20">
        <v>95</v>
      </c>
      <c r="G35" s="20">
        <f>ROUND(F35+(F35*$H$8),2)</f>
        <v>116.76</v>
      </c>
      <c r="H35" s="20">
        <f>ROUND((E35*G35),2)</f>
        <v>408.66</v>
      </c>
      <c r="I35" s="23"/>
    </row>
    <row r="36" spans="1:9" ht="20.100000000000001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408.66</v>
      </c>
      <c r="I36" s="23">
        <f>H36/H37*100</f>
        <v>1.6987805161938274</v>
      </c>
    </row>
    <row r="37" spans="1:9" ht="20.100000000000001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24056.079999999998</v>
      </c>
      <c r="I37" s="23">
        <f>I36+I33+I30+I27+I22+I19+I12</f>
        <v>100</v>
      </c>
    </row>
    <row r="38" spans="1:9" ht="20.100000000000001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20.100000000000001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20.100000000000001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20.100000000000001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2" spans="1:9">
      <c r="I42" s="22"/>
    </row>
    <row r="43" spans="1:9">
      <c r="I43" s="22"/>
    </row>
    <row r="44" spans="1:9">
      <c r="H44" s="1"/>
      <c r="I44" s="22"/>
    </row>
  </sheetData>
  <mergeCells count="33">
    <mergeCell ref="A41:D41"/>
    <mergeCell ref="E41:I41"/>
    <mergeCell ref="H7:I7"/>
    <mergeCell ref="A8:D8"/>
    <mergeCell ref="H8:I8"/>
    <mergeCell ref="F10:I10"/>
    <mergeCell ref="B13:I13"/>
    <mergeCell ref="B20:I20"/>
    <mergeCell ref="A37:G37"/>
    <mergeCell ref="A38:I38"/>
    <mergeCell ref="A39:I39"/>
    <mergeCell ref="A40:D40"/>
    <mergeCell ref="E40:I40"/>
    <mergeCell ref="A33:G33"/>
    <mergeCell ref="A36:G36"/>
    <mergeCell ref="B31:I31"/>
    <mergeCell ref="A1:H1"/>
    <mergeCell ref="A2:H2"/>
    <mergeCell ref="A3:I3"/>
    <mergeCell ref="A4:D4"/>
    <mergeCell ref="A5:E5"/>
    <mergeCell ref="F5:I5"/>
    <mergeCell ref="C34:I34"/>
    <mergeCell ref="A12:G12"/>
    <mergeCell ref="A7:D7"/>
    <mergeCell ref="A6:D6"/>
    <mergeCell ref="E6:I6"/>
    <mergeCell ref="A27:G27"/>
    <mergeCell ref="A30:G30"/>
    <mergeCell ref="B28:I28"/>
    <mergeCell ref="A19:G19"/>
    <mergeCell ref="A22:G22"/>
    <mergeCell ref="B23:I2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topLeftCell="D30" zoomScaleNormal="100" workbookViewId="0">
      <selection activeCell="H43" sqref="H43"/>
    </sheetView>
  </sheetViews>
  <sheetFormatPr defaultRowHeight="12.75"/>
  <cols>
    <col min="1" max="1" width="6.28515625" customWidth="1"/>
    <col min="2" max="2" width="12.7109375" customWidth="1"/>
    <col min="3" max="3" width="47" customWidth="1"/>
    <col min="4" max="4" width="9.42578125" customWidth="1"/>
    <col min="5" max="5" width="14" customWidth="1"/>
    <col min="6" max="6" width="11.28515625" customWidth="1"/>
    <col min="7" max="7" width="11.7109375" customWidth="1"/>
    <col min="8" max="8" width="11.85546875" customWidth="1"/>
    <col min="9" max="9" width="12.8554687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5">
        <v>8</v>
      </c>
      <c r="G4" s="44" t="s">
        <v>109</v>
      </c>
      <c r="H4" s="21" t="s">
        <v>59</v>
      </c>
      <c r="I4" s="39" t="s">
        <v>88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87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90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20.10000000000000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1.2</v>
      </c>
      <c r="F14" s="20">
        <v>45.08</v>
      </c>
      <c r="G14" s="20">
        <f>ROUND(F14+(F14*$H$8),2)</f>
        <v>55.4</v>
      </c>
      <c r="H14" s="20">
        <f>ROUND((E14*G14),2)</f>
        <v>66.48</v>
      </c>
      <c r="I14" s="23"/>
    </row>
    <row r="15" spans="1:9" ht="24.9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7.5</v>
      </c>
      <c r="F15" s="3">
        <v>38.840000000000003</v>
      </c>
      <c r="G15" s="3">
        <f>ROUND(F15+(F15*$H$8),2)</f>
        <v>47.73</v>
      </c>
      <c r="H15" s="3">
        <f>ROUND((E15*G15),2)</f>
        <v>357.98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0.12</v>
      </c>
      <c r="F16" s="3">
        <v>252.5</v>
      </c>
      <c r="G16" s="3">
        <f>ROUND(F16+(F16*$H$8),2)</f>
        <v>310.32</v>
      </c>
      <c r="H16" s="31">
        <f>ROUND((E16*G16),2)</f>
        <v>37.24</v>
      </c>
      <c r="I16" s="32"/>
    </row>
    <row r="17" spans="1:9" ht="24.9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38.92</v>
      </c>
      <c r="F17" s="3">
        <v>7.41</v>
      </c>
      <c r="G17" s="3">
        <f>ROUND(F17+(F17*$H$8),2)</f>
        <v>9.11</v>
      </c>
      <c r="H17" s="31">
        <f>ROUND((E17*G17),2)</f>
        <v>354.56</v>
      </c>
      <c r="I17" s="32"/>
    </row>
    <row r="18" spans="1:9" ht="24.9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0.74</v>
      </c>
      <c r="F18" s="3">
        <v>293.35000000000002</v>
      </c>
      <c r="G18" s="3">
        <f>ROUND(F18+(F18*$H$8),2)</f>
        <v>360.53</v>
      </c>
      <c r="H18" s="3">
        <f>ROUND((E18*G18),2)</f>
        <v>266.79000000000002</v>
      </c>
      <c r="I18" s="23"/>
    </row>
    <row r="19" spans="1:9" ht="20.100000000000001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1083.05</v>
      </c>
      <c r="I19" s="24">
        <f>H19/H37*100</f>
        <v>33.99958561974961</v>
      </c>
    </row>
    <row r="20" spans="1:9" ht="20.100000000000001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8.25</v>
      </c>
      <c r="F21" s="20">
        <v>99</v>
      </c>
      <c r="G21" s="20">
        <f>ROUND(F21+(F21*$H$8),2)</f>
        <v>121.67</v>
      </c>
      <c r="H21" s="20">
        <f>ROUND((E21*G21),2)</f>
        <v>1003.78</v>
      </c>
      <c r="I21" s="23"/>
    </row>
    <row r="22" spans="1:9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1003.78</v>
      </c>
      <c r="I22" s="24">
        <f>H22/H37*100</f>
        <v>31.511106646408077</v>
      </c>
    </row>
    <row r="23" spans="1:9" ht="20.100000000000001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24.9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33.15</v>
      </c>
      <c r="F24" s="3">
        <v>7.41</v>
      </c>
      <c r="G24" s="3">
        <f>ROUND(F24+(F24*$H$8),2)</f>
        <v>9.11</v>
      </c>
      <c r="H24" s="31">
        <f>ROUND((E24*G24),2)</f>
        <v>302</v>
      </c>
      <c r="I24" s="32"/>
    </row>
    <row r="25" spans="1:9" ht="24.9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0.77</v>
      </c>
      <c r="F25" s="3">
        <v>38.840000000000003</v>
      </c>
      <c r="G25" s="3">
        <f>ROUND(F25+(F25*$H$8),2)</f>
        <v>47.73</v>
      </c>
      <c r="H25" s="3">
        <f>ROUND((E25*G25),2)</f>
        <v>36.75</v>
      </c>
      <c r="I25" s="23"/>
    </row>
    <row r="26" spans="1:9" ht="36" customHeight="1">
      <c r="A26" s="14" t="s">
        <v>65</v>
      </c>
      <c r="B26" s="10" t="s">
        <v>83</v>
      </c>
      <c r="C26" s="2" t="s">
        <v>60</v>
      </c>
      <c r="D26" s="10" t="s">
        <v>21</v>
      </c>
      <c r="E26" s="3">
        <v>0.5</v>
      </c>
      <c r="F26" s="3">
        <v>293.35000000000002</v>
      </c>
      <c r="G26" s="3">
        <f>ROUND(F26+(F26*$H$8),2)</f>
        <v>360.53</v>
      </c>
      <c r="H26" s="3">
        <f>ROUND((E26*G26),2)</f>
        <v>180.27</v>
      </c>
      <c r="I26" s="23"/>
    </row>
    <row r="27" spans="1:9" ht="36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519.02</v>
      </c>
      <c r="I27" s="24">
        <f>H27/H37*100</f>
        <v>16.293305875409668</v>
      </c>
    </row>
    <row r="28" spans="1:9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20.10000000000000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14</v>
      </c>
      <c r="F29" s="3">
        <v>5.58</v>
      </c>
      <c r="G29" s="3">
        <f>ROUND(F29+(F29*$H$8),2)</f>
        <v>6.86</v>
      </c>
      <c r="H29" s="31">
        <f>ROUND((E29*G29),2)</f>
        <v>96.04</v>
      </c>
      <c r="I29" s="32"/>
    </row>
    <row r="30" spans="1:9" ht="20.100000000000001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96.04</v>
      </c>
      <c r="I30" s="23">
        <f>H30/H37*100</f>
        <v>3.0149302459911853</v>
      </c>
    </row>
    <row r="31" spans="1:9" ht="1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1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6.2</v>
      </c>
      <c r="F32" s="3">
        <v>45.08</v>
      </c>
      <c r="G32" s="3">
        <f>ROUND(F32+(F32*$H$8),2)</f>
        <v>55.4</v>
      </c>
      <c r="H32" s="31">
        <f>ROUND((E32*G32),2)</f>
        <v>343.48</v>
      </c>
      <c r="I32" s="32"/>
    </row>
    <row r="33" spans="1:10" ht="1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343.48</v>
      </c>
      <c r="I33" s="24">
        <f>H33/H37*100</f>
        <v>10.782676394138404</v>
      </c>
    </row>
    <row r="34" spans="1:10" ht="1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10" ht="23.25" customHeight="1">
      <c r="A35" s="14" t="s">
        <v>111</v>
      </c>
      <c r="B35" s="10"/>
      <c r="C35" s="19" t="s">
        <v>48</v>
      </c>
      <c r="D35" s="18" t="s">
        <v>21</v>
      </c>
      <c r="E35" s="20">
        <v>1.2</v>
      </c>
      <c r="F35" s="20">
        <v>95</v>
      </c>
      <c r="G35" s="20">
        <f>ROUND(F35+(F35*$H$8),2)</f>
        <v>116.76</v>
      </c>
      <c r="H35" s="20">
        <f>ROUND((E35*G35),2)</f>
        <v>140.11000000000001</v>
      </c>
      <c r="I35" s="23"/>
    </row>
    <row r="36" spans="1:10" ht="20.100000000000001" customHeight="1">
      <c r="A36" s="67" t="s">
        <v>22</v>
      </c>
      <c r="B36" s="105"/>
      <c r="C36" s="105"/>
      <c r="D36" s="105"/>
      <c r="E36" s="105"/>
      <c r="F36" s="105"/>
      <c r="G36" s="106"/>
      <c r="H36" s="9">
        <f>H34+H35</f>
        <v>140.11000000000001</v>
      </c>
      <c r="I36" s="23">
        <f>H36/H37*100</f>
        <v>4.398395218303051</v>
      </c>
    </row>
    <row r="37" spans="1:10" ht="20.100000000000001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H12+H19+H22+H27+H30+H36+H33</f>
        <v>3185.48</v>
      </c>
      <c r="I37" s="23">
        <f>I12+I19+I22+I27+I30+I36+I33</f>
        <v>100</v>
      </c>
    </row>
    <row r="38" spans="1:10" ht="20.100000000000001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10" ht="12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10" s="37" customForma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10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  <c r="J41" s="1"/>
    </row>
    <row r="42" spans="1:10" ht="24.95" customHeight="1"/>
    <row r="43" spans="1:10">
      <c r="H43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33:G33"/>
    <mergeCell ref="A40:D40"/>
    <mergeCell ref="E40:I40"/>
    <mergeCell ref="A41:D41"/>
    <mergeCell ref="E41:I41"/>
    <mergeCell ref="C34:I34"/>
    <mergeCell ref="A36:G36"/>
    <mergeCell ref="A37:G37"/>
    <mergeCell ref="A38:I38"/>
    <mergeCell ref="A39:I3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3"/>
  <sheetViews>
    <sheetView topLeftCell="A25" zoomScale="67" zoomScaleNormal="67" workbookViewId="0">
      <selection activeCell="B28" sqref="B28:I28"/>
    </sheetView>
  </sheetViews>
  <sheetFormatPr defaultRowHeight="12.75"/>
  <cols>
    <col min="1" max="1" width="9.28515625" customWidth="1"/>
    <col min="2" max="2" width="14.85546875" customWidth="1"/>
    <col min="3" max="3" width="45.7109375" customWidth="1"/>
    <col min="4" max="4" width="10.140625" customWidth="1"/>
    <col min="5" max="5" width="15" customWidth="1"/>
    <col min="6" max="6" width="9.7109375" customWidth="1"/>
    <col min="7" max="7" width="10.5703125" customWidth="1"/>
    <col min="8" max="8" width="12.140625" bestFit="1" customWidth="1"/>
    <col min="9" max="9" width="12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6">
        <v>10.1</v>
      </c>
      <c r="G4" s="44" t="s">
        <v>109</v>
      </c>
      <c r="H4" s="21" t="s">
        <v>59</v>
      </c>
      <c r="I4" s="39" t="s">
        <v>92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91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/>
      <c r="G7" s="12"/>
      <c r="H7" s="70" t="s">
        <v>62</v>
      </c>
      <c r="I7" s="71"/>
    </row>
    <row r="8" spans="1:9" ht="13.5" thickBot="1">
      <c r="A8" s="65" t="s">
        <v>89</v>
      </c>
      <c r="B8" s="66"/>
      <c r="C8" s="66"/>
      <c r="D8" s="66"/>
      <c r="E8" s="29" t="s">
        <v>7</v>
      </c>
      <c r="F8" s="30"/>
      <c r="G8" s="29"/>
      <c r="H8" s="72">
        <v>0.22900000000000001</v>
      </c>
      <c r="I8" s="73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24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2.65</v>
      </c>
      <c r="F14" s="20">
        <v>45.08</v>
      </c>
      <c r="G14" s="20">
        <f>ROUND(F14+(F14*$H$8),2)</f>
        <v>55.4</v>
      </c>
      <c r="H14" s="20">
        <f>ROUND((E14*G14),2)</f>
        <v>146.81</v>
      </c>
      <c r="I14" s="23"/>
    </row>
    <row r="15" spans="1:9" ht="24.9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13.78</v>
      </c>
      <c r="F15" s="3">
        <v>38.840000000000003</v>
      </c>
      <c r="G15" s="3">
        <f>ROUND(F15+(F15*$H$8),2)</f>
        <v>47.73</v>
      </c>
      <c r="H15" s="3">
        <f>ROUND((E15*G15),2)</f>
        <v>657.72</v>
      </c>
      <c r="I15" s="23"/>
    </row>
    <row r="16" spans="1:9" ht="15.7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0.19</v>
      </c>
      <c r="F16" s="3">
        <v>252.5</v>
      </c>
      <c r="G16" s="3">
        <f>ROUND(F16+(F16*$H$8),2)</f>
        <v>310.32</v>
      </c>
      <c r="H16" s="31">
        <f>ROUND((E16*G16),2)</f>
        <v>58.96</v>
      </c>
      <c r="I16" s="32"/>
    </row>
    <row r="17" spans="1:9" ht="24.9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47.003999999999998</v>
      </c>
      <c r="F17" s="3">
        <v>7.41</v>
      </c>
      <c r="G17" s="3">
        <f>ROUND(F17+(F17*$H$8),2)</f>
        <v>9.11</v>
      </c>
      <c r="H17" s="31">
        <f>ROUND((E17*G17),2)</f>
        <v>428.21</v>
      </c>
      <c r="I17" s="32"/>
    </row>
    <row r="18" spans="1:9" ht="24.9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2.06</v>
      </c>
      <c r="F18" s="3">
        <v>293.35000000000002</v>
      </c>
      <c r="G18" s="3">
        <f>ROUND(F18+(F18*$H$8),2)</f>
        <v>360.53</v>
      </c>
      <c r="H18" s="3">
        <f>ROUND((E18*G18),2)</f>
        <v>742.69</v>
      </c>
      <c r="I18" s="23"/>
    </row>
    <row r="19" spans="1:9" ht="20.100000000000001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2034.39</v>
      </c>
      <c r="I19" s="24">
        <f>H19/H37*100</f>
        <v>25.396256705186509</v>
      </c>
    </row>
    <row r="20" spans="1:9" ht="20.100000000000001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21.2</v>
      </c>
      <c r="F21" s="20">
        <v>99</v>
      </c>
      <c r="G21" s="20">
        <f>ROUND(F21+(F21*$H$8),2)</f>
        <v>121.67</v>
      </c>
      <c r="H21" s="20">
        <f>ROUND((E21*G21),2)</f>
        <v>2579.4</v>
      </c>
      <c r="I21" s="23"/>
    </row>
    <row r="22" spans="1:9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2579.4</v>
      </c>
      <c r="I22" s="24">
        <f>H22/H37*100</f>
        <v>32.199875414919497</v>
      </c>
    </row>
    <row r="23" spans="1:9" ht="24.9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24.9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163.25</v>
      </c>
      <c r="F24" s="3">
        <v>7.41</v>
      </c>
      <c r="G24" s="3">
        <f>ROUND(F24+(F24*$H$8),2)</f>
        <v>9.11</v>
      </c>
      <c r="H24" s="31">
        <f>ROUND((E24*G24),2)</f>
        <v>1487.21</v>
      </c>
      <c r="I24" s="32"/>
    </row>
    <row r="25" spans="1:9" ht="24.9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8.8000000000000007</v>
      </c>
      <c r="F25" s="3">
        <v>38.840000000000003</v>
      </c>
      <c r="G25" s="3">
        <f>ROUND(F25+(F25*$H$8),2)</f>
        <v>47.73</v>
      </c>
      <c r="H25" s="3">
        <f>ROUND((E25*G25),2)</f>
        <v>420.02</v>
      </c>
      <c r="I25" s="23"/>
    </row>
    <row r="26" spans="1:9" ht="24.95" customHeight="1">
      <c r="A26" s="14" t="s">
        <v>65</v>
      </c>
      <c r="B26" s="10" t="s">
        <v>83</v>
      </c>
      <c r="C26" s="2" t="s">
        <v>60</v>
      </c>
      <c r="D26" s="10" t="s">
        <v>21</v>
      </c>
      <c r="E26" s="3">
        <v>1.32</v>
      </c>
      <c r="F26" s="3">
        <v>293.35000000000002</v>
      </c>
      <c r="G26" s="3">
        <f>ROUND(F26+(F26*$H$8),2)</f>
        <v>360.53</v>
      </c>
      <c r="H26" s="3">
        <f>ROUND((E26*G26),2)</f>
        <v>475.9</v>
      </c>
      <c r="I26" s="23"/>
    </row>
    <row r="27" spans="1:9" ht="24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2383.13</v>
      </c>
      <c r="I27" s="24">
        <f>H27/H37*100</f>
        <v>29.749743776675626</v>
      </c>
    </row>
    <row r="28" spans="1:9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20.10000000000000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33.6</v>
      </c>
      <c r="F29" s="3">
        <v>5.58</v>
      </c>
      <c r="G29" s="3">
        <f>ROUND(F29+(F29*$H$8),2)</f>
        <v>6.86</v>
      </c>
      <c r="H29" s="31">
        <f>ROUND((E29*G29),2)</f>
        <v>230.5</v>
      </c>
      <c r="I29" s="32"/>
    </row>
    <row r="30" spans="1:9" ht="20.100000000000001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230.5</v>
      </c>
      <c r="I30" s="23">
        <f>H30/H37*100</f>
        <v>2.8774409874928066</v>
      </c>
    </row>
    <row r="31" spans="1:9" ht="1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1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36">
        <v>9.5</v>
      </c>
      <c r="F32" s="3">
        <v>45.08</v>
      </c>
      <c r="G32" s="3">
        <f>ROUND(F32+(F32*$H$8),2)</f>
        <v>55.4</v>
      </c>
      <c r="H32" s="31">
        <f>ROUND((E32*G32),2)</f>
        <v>526.29999999999995</v>
      </c>
      <c r="I32" s="32"/>
    </row>
    <row r="33" spans="1:10" ht="1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526.29999999999995</v>
      </c>
      <c r="I33" s="24">
        <f>H33/H37*100</f>
        <v>6.5700528924835746</v>
      </c>
    </row>
    <row r="34" spans="1:10" ht="1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10" ht="24.75" customHeight="1">
      <c r="A35" s="14" t="s">
        <v>111</v>
      </c>
      <c r="B35" s="10"/>
      <c r="C35" s="19" t="s">
        <v>48</v>
      </c>
      <c r="D35" s="18" t="s">
        <v>21</v>
      </c>
      <c r="E35" s="35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10" ht="20.100000000000001" customHeight="1">
      <c r="A36" s="67" t="s">
        <v>22</v>
      </c>
      <c r="B36" s="105"/>
      <c r="C36" s="105"/>
      <c r="D36" s="105"/>
      <c r="E36" s="105"/>
      <c r="F36" s="105"/>
      <c r="G36" s="106"/>
      <c r="H36" s="9">
        <f>H34+H35</f>
        <v>256.87</v>
      </c>
      <c r="I36" s="23">
        <f>H36/H37*100</f>
        <v>3.2066302232419832</v>
      </c>
    </row>
    <row r="37" spans="1:10" ht="20.100000000000001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H12+H19+H22+H27+H30+H36+H33</f>
        <v>8010.59</v>
      </c>
      <c r="I37" s="23">
        <f>I12+I19+I22+I27+I30+I36+I33</f>
        <v>100</v>
      </c>
    </row>
    <row r="38" spans="1:10" ht="20.100000000000001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10" ht="12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10" s="37" customForma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10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  <c r="J41" s="1"/>
    </row>
    <row r="42" spans="1:10" ht="24.95" customHeight="1"/>
    <row r="43" spans="1:10">
      <c r="H43" s="1"/>
    </row>
  </sheetData>
  <mergeCells count="33"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A31" zoomScale="80" zoomScaleNormal="80" workbookViewId="0">
      <selection activeCell="H43" sqref="H43:H44"/>
    </sheetView>
  </sheetViews>
  <sheetFormatPr defaultRowHeight="12.75"/>
  <cols>
    <col min="2" max="2" width="10.85546875" customWidth="1"/>
    <col min="3" max="3" width="41.140625" customWidth="1"/>
    <col min="5" max="5" width="12.85546875" customWidth="1"/>
    <col min="6" max="6" width="11" customWidth="1"/>
    <col min="7" max="7" width="12.42578125" customWidth="1"/>
    <col min="8" max="8" width="14.28515625" customWidth="1"/>
    <col min="9" max="9" width="13.710937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3">
        <v>7.5</v>
      </c>
      <c r="G4" s="44" t="s">
        <v>109</v>
      </c>
      <c r="H4" s="21" t="s">
        <v>59</v>
      </c>
      <c r="I4" s="39" t="s">
        <v>95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93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40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25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67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28.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1.2</v>
      </c>
      <c r="F14" s="20">
        <v>45.08</v>
      </c>
      <c r="G14" s="20">
        <f>ROUND(F14+(F14*$H$8),2)</f>
        <v>55.4</v>
      </c>
      <c r="H14" s="20">
        <f>ROUND((E14*G14),2)</f>
        <v>66.48</v>
      </c>
      <c r="I14" s="23"/>
    </row>
    <row r="15" spans="1:9" ht="26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7.92</v>
      </c>
      <c r="F15" s="3">
        <v>38.840000000000003</v>
      </c>
      <c r="G15" s="3">
        <f>ROUND(F15+(F15*$H$8),2)</f>
        <v>47.73</v>
      </c>
      <c r="H15" s="3">
        <f>ROUND((E15*G15),2)</f>
        <v>378.02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0.31</v>
      </c>
      <c r="F16" s="3">
        <v>252.5</v>
      </c>
      <c r="G16" s="3">
        <f>ROUND(F16+(F16*$H$8),2)</f>
        <v>310.32</v>
      </c>
      <c r="H16" s="31">
        <f>ROUND((E16*G16),2)</f>
        <v>96.2</v>
      </c>
      <c r="I16" s="32"/>
    </row>
    <row r="17" spans="1:9" ht="29.2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56</v>
      </c>
      <c r="F17" s="3">
        <v>7.41</v>
      </c>
      <c r="G17" s="3">
        <f>ROUND(F17+(F17*$H$8),2)</f>
        <v>9.11</v>
      </c>
      <c r="H17" s="31">
        <f>ROUND((E17*G17),2)</f>
        <v>510.16</v>
      </c>
      <c r="I17" s="32"/>
    </row>
    <row r="18" spans="1:9" ht="36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0.73</v>
      </c>
      <c r="F18" s="3">
        <v>293.35000000000002</v>
      </c>
      <c r="G18" s="3">
        <f>ROUND(F18+(F18*$H$8),2)</f>
        <v>360.53</v>
      </c>
      <c r="H18" s="3">
        <f>ROUND((E18*G18),2)</f>
        <v>263.19</v>
      </c>
      <c r="I18" s="23"/>
    </row>
    <row r="19" spans="1:9" ht="20.100000000000001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1314.0500000000002</v>
      </c>
      <c r="I19" s="24">
        <f>H19/H37*100</f>
        <v>24.560488649149764</v>
      </c>
    </row>
    <row r="20" spans="1:9" ht="20.100000000000001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12.2</v>
      </c>
      <c r="F21" s="20">
        <v>99</v>
      </c>
      <c r="G21" s="20">
        <f>ROUND(F21+(F21*$H$8),2)</f>
        <v>121.67</v>
      </c>
      <c r="H21" s="20">
        <f>ROUND((E21*G21),2)</f>
        <v>1484.37</v>
      </c>
      <c r="I21" s="23"/>
    </row>
    <row r="22" spans="1:9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1484.37</v>
      </c>
      <c r="I22" s="24">
        <f>H22/H37*100</f>
        <v>27.743885343889829</v>
      </c>
    </row>
    <row r="23" spans="1:9" ht="20.100000000000001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29.2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74.48</v>
      </c>
      <c r="F24" s="3">
        <v>7.41</v>
      </c>
      <c r="G24" s="3">
        <f>ROUND(F24+(F24*$H$8),2)</f>
        <v>9.11</v>
      </c>
      <c r="H24" s="31">
        <f>ROUND((E24*G24),2)</f>
        <v>678.51</v>
      </c>
      <c r="I24" s="32"/>
    </row>
    <row r="25" spans="1:9" ht="27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15.28</v>
      </c>
      <c r="F25" s="3">
        <v>38.840000000000003</v>
      </c>
      <c r="G25" s="3">
        <f>ROUND(F25+(F25*$H$8),2)</f>
        <v>47.73</v>
      </c>
      <c r="H25" s="3">
        <f>ROUND((E25*G25),2)</f>
        <v>729.31</v>
      </c>
      <c r="I25" s="23"/>
    </row>
    <row r="26" spans="1:9" ht="24.7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0.93</v>
      </c>
      <c r="F26" s="3">
        <v>395</v>
      </c>
      <c r="G26" s="3">
        <f>ROUND(F26+(F26*$H$8),2)</f>
        <v>485.46</v>
      </c>
      <c r="H26" s="3">
        <f>ROUND((E26*G26),2)</f>
        <v>451.48</v>
      </c>
      <c r="I26" s="23"/>
    </row>
    <row r="27" spans="1:9" ht="20.100000000000001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1859.3</v>
      </c>
      <c r="I27" s="24">
        <f>H27/H37*100</f>
        <v>34.751582166100334</v>
      </c>
    </row>
    <row r="28" spans="1:9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27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19.899999999999999</v>
      </c>
      <c r="F29" s="3">
        <v>5.58</v>
      </c>
      <c r="G29" s="3">
        <f>ROUND(F29+(F29*$H$8),2)</f>
        <v>6.86</v>
      </c>
      <c r="H29" s="31">
        <f>ROUND((E29*G29),2)</f>
        <v>136.51</v>
      </c>
      <c r="I29" s="32"/>
    </row>
    <row r="30" spans="1:9" ht="20.100000000000001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136.51</v>
      </c>
      <c r="I30" s="23">
        <f>H30/H37*100</f>
        <v>2.5514647886270945</v>
      </c>
    </row>
    <row r="31" spans="1:9" ht="20.100000000000001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27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5.4</v>
      </c>
      <c r="F32" s="3">
        <v>45.08</v>
      </c>
      <c r="G32" s="3">
        <f>ROUND(F32+(F32*$H$8),2)</f>
        <v>55.4</v>
      </c>
      <c r="H32" s="31">
        <f>ROUND((E32*G32),2)</f>
        <v>299.16000000000003</v>
      </c>
      <c r="I32" s="32"/>
    </row>
    <row r="33" spans="1:9" ht="20.100000000000001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299.16000000000003</v>
      </c>
      <c r="I33" s="24">
        <f>H33/H37*100</f>
        <v>5.5915039642933237</v>
      </c>
    </row>
    <row r="34" spans="1:9" ht="20.100000000000001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4" customHeight="1">
      <c r="A35" s="14" t="s">
        <v>111</v>
      </c>
      <c r="B35" s="10"/>
      <c r="C35" s="19" t="s">
        <v>48</v>
      </c>
      <c r="D35" s="18" t="s">
        <v>21</v>
      </c>
      <c r="E35" s="35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20.100000000000001" customHeight="1">
      <c r="A36" s="67" t="s">
        <v>22</v>
      </c>
      <c r="B36" s="105"/>
      <c r="C36" s="105"/>
      <c r="D36" s="105"/>
      <c r="E36" s="105"/>
      <c r="F36" s="105"/>
      <c r="G36" s="106"/>
      <c r="H36" s="9">
        <f>H34+H35</f>
        <v>256.87</v>
      </c>
      <c r="I36" s="23">
        <f>H36/H37*100</f>
        <v>4.8010750879396511</v>
      </c>
    </row>
    <row r="37" spans="1:9" ht="20.100000000000001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5350.26</v>
      </c>
      <c r="I37" s="23">
        <f>I36+I33+I30+I27+I22+I19+I12</f>
        <v>100</v>
      </c>
    </row>
    <row r="38" spans="1:9" ht="20.100000000000001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20.100000000000001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20.100000000000001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15.95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2" spans="1:9" ht="30" customHeight="1">
      <c r="I42" s="22"/>
    </row>
    <row r="43" spans="1:9" ht="30" customHeight="1">
      <c r="H43" s="1"/>
      <c r="I43" s="22"/>
    </row>
    <row r="44" spans="1:9" ht="30" customHeight="1">
      <c r="H44" s="1"/>
      <c r="I44" s="22"/>
    </row>
  </sheetData>
  <mergeCells count="33">
    <mergeCell ref="A39:I39"/>
    <mergeCell ref="A40:D40"/>
    <mergeCell ref="E40:I40"/>
    <mergeCell ref="A41:D41"/>
    <mergeCell ref="E41:I41"/>
    <mergeCell ref="C34:I34"/>
    <mergeCell ref="A36:G36"/>
    <mergeCell ref="A37:G37"/>
    <mergeCell ref="A38:I38"/>
    <mergeCell ref="B23:I23"/>
    <mergeCell ref="A27:G27"/>
    <mergeCell ref="B28:I28"/>
    <mergeCell ref="A30:G30"/>
    <mergeCell ref="B31:I31"/>
    <mergeCell ref="A33:G33"/>
    <mergeCell ref="A22:G22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A1:H1"/>
    <mergeCell ref="A2:H2"/>
    <mergeCell ref="A3:I3"/>
    <mergeCell ref="A4:D4"/>
    <mergeCell ref="A5:E5"/>
    <mergeCell ref="F5:I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5"/>
  <sheetViews>
    <sheetView topLeftCell="A25" zoomScale="69" zoomScaleNormal="69" workbookViewId="0">
      <selection activeCell="H45" sqref="H45"/>
    </sheetView>
  </sheetViews>
  <sheetFormatPr defaultRowHeight="12.75"/>
  <cols>
    <col min="1" max="1" width="11.42578125" customWidth="1"/>
    <col min="2" max="2" width="10" customWidth="1"/>
    <col min="3" max="3" width="40.42578125" customWidth="1"/>
    <col min="5" max="5" width="13.7109375" customWidth="1"/>
    <col min="6" max="6" width="11.28515625" customWidth="1"/>
    <col min="7" max="7" width="11.85546875" customWidth="1"/>
    <col min="8" max="8" width="13.7109375" customWidth="1"/>
    <col min="9" max="9" width="16.710937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6">
        <v>12</v>
      </c>
      <c r="G4" s="44" t="s">
        <v>109</v>
      </c>
      <c r="H4" s="21" t="s">
        <v>59</v>
      </c>
      <c r="I4" s="39" t="s">
        <v>97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96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 ht="15.75" customHeight="1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40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25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67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28.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1.1599999999999999</v>
      </c>
      <c r="F14" s="20">
        <v>45.08</v>
      </c>
      <c r="G14" s="20">
        <f>ROUND(F14+(F14*$H$8),2)</f>
        <v>55.4</v>
      </c>
      <c r="H14" s="20">
        <f>ROUND((E14*G14),2)</f>
        <v>64.260000000000005</v>
      </c>
      <c r="I14" s="23"/>
    </row>
    <row r="15" spans="1:9" ht="26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10.56</v>
      </c>
      <c r="F15" s="3">
        <v>38.840000000000003</v>
      </c>
      <c r="G15" s="3">
        <f>ROUND(F15+(F15*$H$8),2)</f>
        <v>47.73</v>
      </c>
      <c r="H15" s="3">
        <f>ROUND((E15*G15),2)</f>
        <v>504.03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0.15</v>
      </c>
      <c r="F16" s="3">
        <v>252.5</v>
      </c>
      <c r="G16" s="3">
        <f>ROUND(F16+(F16*$H$8),2)</f>
        <v>310.32</v>
      </c>
      <c r="H16" s="31">
        <f>ROUND((E16*G16),2)</f>
        <v>46.55</v>
      </c>
      <c r="I16" s="32"/>
    </row>
    <row r="17" spans="1:11" ht="29.2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78</v>
      </c>
      <c r="F17" s="3">
        <v>7.41</v>
      </c>
      <c r="G17" s="3">
        <f>ROUND(F17+(F17*$H$8),2)</f>
        <v>9.11</v>
      </c>
      <c r="H17" s="31">
        <f>ROUND((E17*G17),2)</f>
        <v>710.58</v>
      </c>
      <c r="I17" s="32"/>
    </row>
    <row r="18" spans="1:11" ht="36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1.05</v>
      </c>
      <c r="F18" s="3">
        <v>293.35000000000002</v>
      </c>
      <c r="G18" s="3">
        <f>ROUND(F18+(F18*$H$8),2)</f>
        <v>360.53</v>
      </c>
      <c r="H18" s="3">
        <f>ROUND((E18*G18),2)</f>
        <v>378.56</v>
      </c>
      <c r="I18" s="23"/>
    </row>
    <row r="19" spans="1:11" ht="20.100000000000001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1703.98</v>
      </c>
      <c r="I19" s="24">
        <f>H19/H37*100</f>
        <v>27.298928376319498</v>
      </c>
    </row>
    <row r="20" spans="1:11" ht="20.100000000000001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11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12.38</v>
      </c>
      <c r="F21" s="20">
        <v>99</v>
      </c>
      <c r="G21" s="20">
        <f>ROUND(F21+(F21*$H$8),2)</f>
        <v>121.67</v>
      </c>
      <c r="H21" s="20">
        <f>ROUND((E21*G21),2)</f>
        <v>1506.27</v>
      </c>
      <c r="I21" s="23"/>
    </row>
    <row r="22" spans="1:11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1506.27</v>
      </c>
      <c r="I22" s="24">
        <f>H22/H37*100</f>
        <v>24.131478565123281</v>
      </c>
    </row>
    <row r="23" spans="1:11" ht="20.100000000000001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11" ht="29.2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71.16</v>
      </c>
      <c r="F24" s="3">
        <v>7.41</v>
      </c>
      <c r="G24" s="3">
        <f>ROUND(F24+(F24*$H$8),2)</f>
        <v>9.11</v>
      </c>
      <c r="H24" s="31">
        <f>ROUND((E24*G24),2)</f>
        <v>648.27</v>
      </c>
      <c r="I24" s="32"/>
      <c r="K24">
        <f>E24*G24</f>
        <v>648.2675999999999</v>
      </c>
    </row>
    <row r="25" spans="1:11" ht="27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7.47</v>
      </c>
      <c r="F25" s="3">
        <v>38.840000000000003</v>
      </c>
      <c r="G25" s="3">
        <f>ROUND(F25+(F25*$H$8),2)</f>
        <v>47.73</v>
      </c>
      <c r="H25" s="3">
        <f>ROUND((E25*G25),2)</f>
        <v>356.54</v>
      </c>
      <c r="I25" s="23"/>
    </row>
    <row r="26" spans="1:11" ht="24.7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0.74</v>
      </c>
      <c r="F26" s="3">
        <v>395</v>
      </c>
      <c r="G26" s="3">
        <f>ROUND(F26+(F26*$H$8),2)</f>
        <v>485.46</v>
      </c>
      <c r="H26" s="3">
        <f>ROUND((E26*G26),2)</f>
        <v>359.24</v>
      </c>
      <c r="I26" s="23"/>
    </row>
    <row r="27" spans="1:11" ht="20.100000000000001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1364.05</v>
      </c>
      <c r="I27" s="24">
        <f>H27/H37*100</f>
        <v>21.853016615053352</v>
      </c>
    </row>
    <row r="28" spans="1:11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11" ht="27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21</v>
      </c>
      <c r="F29" s="3">
        <v>5.58</v>
      </c>
      <c r="G29" s="3">
        <f>ROUND(F29+(F29*$H$8),2)</f>
        <v>6.86</v>
      </c>
      <c r="H29" s="31">
        <f>ROUND((E29*G29),2)</f>
        <v>144.06</v>
      </c>
      <c r="I29" s="32"/>
    </row>
    <row r="30" spans="1:11" ht="20.100000000000001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144.06</v>
      </c>
      <c r="I30" s="23">
        <f>H30/H37*100</f>
        <v>2.3079400121436793</v>
      </c>
    </row>
    <row r="31" spans="1:11" ht="20.100000000000001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11" ht="27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21.6</v>
      </c>
      <c r="F32" s="3">
        <v>45.08</v>
      </c>
      <c r="G32" s="3">
        <f>ROUND(F32+(F32*$H$8),2)</f>
        <v>55.4</v>
      </c>
      <c r="H32" s="31">
        <f>ROUND((E32*G32),2)</f>
        <v>1196.6400000000001</v>
      </c>
      <c r="I32" s="32"/>
    </row>
    <row r="33" spans="1:9" ht="20.100000000000001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1196.6400000000001</v>
      </c>
      <c r="I33" s="24">
        <f>H33/H37*100</f>
        <v>19.170993586919426</v>
      </c>
    </row>
    <row r="34" spans="1:9" ht="20.100000000000001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4" customHeight="1">
      <c r="A35" s="14" t="s">
        <v>111</v>
      </c>
      <c r="B35" s="10"/>
      <c r="C35" s="19" t="s">
        <v>48</v>
      </c>
      <c r="D35" s="18" t="s">
        <v>21</v>
      </c>
      <c r="E35" s="20">
        <v>2.8</v>
      </c>
      <c r="F35" s="20">
        <v>95</v>
      </c>
      <c r="G35" s="20">
        <f>ROUND(F35+(F35*$H$8),2)</f>
        <v>116.76</v>
      </c>
      <c r="H35" s="20">
        <f>ROUND((E35*G35),2)</f>
        <v>326.93</v>
      </c>
      <c r="I35" s="23"/>
    </row>
    <row r="36" spans="1:9" ht="20.100000000000001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326.93</v>
      </c>
      <c r="I36" s="23">
        <f>H36/H37*100</f>
        <v>5.2376428444407406</v>
      </c>
    </row>
    <row r="37" spans="1:9" ht="20.100000000000001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6241.9300000000012</v>
      </c>
      <c r="I37" s="23">
        <f>I36+I33+I30+I27+I22+I19+I12</f>
        <v>99.999999999999972</v>
      </c>
    </row>
    <row r="38" spans="1:9" ht="20.100000000000001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20.100000000000001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20.100000000000001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15.95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5" spans="1:9">
      <c r="H45" s="1"/>
    </row>
  </sheetData>
  <mergeCells count="33"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3"/>
  <sheetViews>
    <sheetView topLeftCell="D32" zoomScaleNormal="100" workbookViewId="0">
      <selection activeCell="H43" sqref="H43"/>
    </sheetView>
  </sheetViews>
  <sheetFormatPr defaultRowHeight="12.75"/>
  <cols>
    <col min="2" max="2" width="12.28515625" customWidth="1"/>
    <col min="3" max="3" width="42.28515625" customWidth="1"/>
    <col min="5" max="5" width="13.28515625" customWidth="1"/>
    <col min="6" max="6" width="12.42578125" customWidth="1"/>
    <col min="7" max="7" width="14.85546875" customWidth="1"/>
    <col min="8" max="8" width="12.85546875" customWidth="1"/>
    <col min="9" max="9" width="12.42578125" bestFit="1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6">
        <v>10</v>
      </c>
      <c r="G4" s="44" t="s">
        <v>109</v>
      </c>
      <c r="H4" s="21" t="s">
        <v>59</v>
      </c>
      <c r="I4" s="39" t="s">
        <v>98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99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32.1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15.95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15.95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1.1599999999999999</v>
      </c>
      <c r="F14" s="20">
        <v>45.08</v>
      </c>
      <c r="G14" s="20">
        <f>ROUND(F14+(F14*$H$8),2)</f>
        <v>55.4</v>
      </c>
      <c r="H14" s="20">
        <f>ROUND((E14*G14),2)</f>
        <v>64.260000000000005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10.4</v>
      </c>
      <c r="F15" s="3">
        <v>38.840000000000003</v>
      </c>
      <c r="G15" s="3">
        <f>ROUND(F15+(F15*$H$8),2)</f>
        <v>47.73</v>
      </c>
      <c r="H15" s="3">
        <f>ROUND((E15*G15),2)</f>
        <v>496.39</v>
      </c>
      <c r="I15" s="23"/>
    </row>
    <row r="16" spans="1:9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0.12</v>
      </c>
      <c r="F16" s="3">
        <v>252.5</v>
      </c>
      <c r="G16" s="3">
        <f>ROUND(F16+(F16*$H$8),2)</f>
        <v>310.32</v>
      </c>
      <c r="H16" s="31">
        <f>ROUND((E16*G16),2)</f>
        <v>37.24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52</v>
      </c>
      <c r="F17" s="3">
        <v>7.41</v>
      </c>
      <c r="G17" s="3">
        <f>ROUND(F17+(F17*$H$8),2)</f>
        <v>9.11</v>
      </c>
      <c r="H17" s="31">
        <f>ROUND((E17*G17),2)</f>
        <v>473.72</v>
      </c>
      <c r="I17" s="32"/>
    </row>
    <row r="18" spans="1:9" ht="37.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0.96</v>
      </c>
      <c r="F18" s="3">
        <v>293.35000000000002</v>
      </c>
      <c r="G18" s="3">
        <f>ROUND(F18+(F18*$H$8),2)</f>
        <v>360.53</v>
      </c>
      <c r="H18" s="3">
        <f>ROUND((E18*G18),2)</f>
        <v>346.11</v>
      </c>
      <c r="I18" s="23"/>
    </row>
    <row r="19" spans="1:9" ht="15.9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1417.7200000000003</v>
      </c>
      <c r="I19" s="24">
        <f>H19/H37*100</f>
        <v>26.137664660170913</v>
      </c>
    </row>
    <row r="20" spans="1:9" ht="15.9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39.7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11.3</v>
      </c>
      <c r="F21" s="20">
        <v>99</v>
      </c>
      <c r="G21" s="20">
        <f>ROUND(F21+(F21*$H$8),2)</f>
        <v>121.67</v>
      </c>
      <c r="H21" s="20">
        <f>ROUND((E21*G21),2)</f>
        <v>1374.87</v>
      </c>
      <c r="I21" s="23"/>
    </row>
    <row r="22" spans="1:9" ht="20.100000000000001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1374.87</v>
      </c>
      <c r="I22" s="24">
        <f>H22/H37*100</f>
        <v>25.347664567988858</v>
      </c>
    </row>
    <row r="23" spans="1:9" ht="20.100000000000001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65.540000000000006</v>
      </c>
      <c r="F24" s="3">
        <v>7.41</v>
      </c>
      <c r="G24" s="3">
        <f>ROUND(F24+(F24*$H$8),2)</f>
        <v>9.11</v>
      </c>
      <c r="H24" s="31">
        <f>ROUND((E24*G24),2)</f>
        <v>597.07000000000005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7.4</v>
      </c>
      <c r="F25" s="3">
        <v>38.840000000000003</v>
      </c>
      <c r="G25" s="3">
        <f>ROUND(F25+(F25*$H$8),2)</f>
        <v>47.73</v>
      </c>
      <c r="H25" s="3">
        <f>ROUND((E25*G25),2)</f>
        <v>353.2</v>
      </c>
      <c r="I25" s="23"/>
    </row>
    <row r="26" spans="1:9" ht="38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0.95</v>
      </c>
      <c r="F26" s="3">
        <v>395</v>
      </c>
      <c r="G26" s="3">
        <f>ROUND(F26+(F26*$H$8),2)</f>
        <v>485.46</v>
      </c>
      <c r="H26" s="3">
        <f>ROUND((E26*G26),2)</f>
        <v>461.19</v>
      </c>
      <c r="I26" s="23"/>
    </row>
    <row r="27" spans="1:9" ht="15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1411.46</v>
      </c>
      <c r="I27" s="24">
        <f>H27/H37*100</f>
        <v>26.022252744720276</v>
      </c>
    </row>
    <row r="28" spans="1:9" ht="20.100000000000001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32.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19</v>
      </c>
      <c r="F29" s="3">
        <v>5.58</v>
      </c>
      <c r="G29" s="3">
        <f>ROUND(F29+(F29*$H$8),2)</f>
        <v>6.86</v>
      </c>
      <c r="H29" s="31">
        <f>ROUND((E29*G29),2)</f>
        <v>130.34</v>
      </c>
      <c r="I29" s="32"/>
    </row>
    <row r="30" spans="1:9" ht="15.9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130.34</v>
      </c>
      <c r="I30" s="23">
        <f>H30/H37*100</f>
        <v>2.4030014472580454</v>
      </c>
    </row>
    <row r="31" spans="1:9" ht="15.9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24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14.4</v>
      </c>
      <c r="F32" s="3">
        <v>45.08</v>
      </c>
      <c r="G32" s="3">
        <f>ROUND(F32+(F32*$H$8),2)</f>
        <v>55.4</v>
      </c>
      <c r="H32" s="31">
        <f>ROUND((E32*G32),2)</f>
        <v>797.76</v>
      </c>
      <c r="I32" s="32"/>
    </row>
    <row r="33" spans="1:9" ht="15.9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797.76</v>
      </c>
      <c r="I33" s="24">
        <f>H33/H37*100</f>
        <v>14.707829020750177</v>
      </c>
    </row>
    <row r="34" spans="1:9" ht="15.9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7" customHeight="1">
      <c r="A35" s="14" t="s">
        <v>111</v>
      </c>
      <c r="B35" s="10"/>
      <c r="C35" s="19" t="s">
        <v>48</v>
      </c>
      <c r="D35" s="18" t="s">
        <v>21</v>
      </c>
      <c r="E35" s="20">
        <v>2.5</v>
      </c>
      <c r="F35" s="20">
        <v>95</v>
      </c>
      <c r="G35" s="20">
        <f>ROUND(F35+(F35*$H$8),2)</f>
        <v>116.76</v>
      </c>
      <c r="H35" s="20">
        <f>ROUND((E35*G35),2)</f>
        <v>291.89999999999998</v>
      </c>
      <c r="I35" s="23"/>
    </row>
    <row r="36" spans="1:9" ht="15.9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291.89999999999998</v>
      </c>
      <c r="I36" s="23">
        <f>H36/H37*100</f>
        <v>5.3815875591117335</v>
      </c>
    </row>
    <row r="37" spans="1:9" ht="15.95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5424.05</v>
      </c>
      <c r="I37" s="23">
        <f>I36+I33+I30+I27+I22+I19+I12</f>
        <v>100</v>
      </c>
    </row>
    <row r="38" spans="1:9" ht="15.95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15.95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32.1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32.1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3" spans="1:9">
      <c r="H43" s="1"/>
    </row>
  </sheetData>
  <mergeCells count="33"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5"/>
  <sheetViews>
    <sheetView topLeftCell="A26" zoomScale="71" zoomScaleNormal="71" workbookViewId="0">
      <selection activeCell="H45" sqref="H45"/>
    </sheetView>
  </sheetViews>
  <sheetFormatPr defaultRowHeight="12.75"/>
  <cols>
    <col min="1" max="1" width="6.85546875" customWidth="1"/>
    <col min="2" max="2" width="13.28515625" customWidth="1"/>
    <col min="3" max="3" width="45.140625" customWidth="1"/>
    <col min="5" max="5" width="13.5703125" style="42" customWidth="1"/>
    <col min="6" max="6" width="13.5703125" customWidth="1"/>
    <col min="7" max="7" width="11.5703125" customWidth="1"/>
    <col min="8" max="8" width="11.140625" customWidth="1"/>
    <col min="9" max="9" width="12.570312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6">
        <v>9</v>
      </c>
      <c r="G4" s="44" t="s">
        <v>109</v>
      </c>
      <c r="H4" s="21" t="s">
        <v>59</v>
      </c>
      <c r="I4" s="39" t="s">
        <v>100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101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41.2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15.95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78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/>
      <c r="F11" s="20">
        <v>220</v>
      </c>
      <c r="G11" s="20">
        <f>ROUND(F11+(F11*$H$8),2)</f>
        <v>270.38</v>
      </c>
      <c r="H11" s="20">
        <f>ROUND((E11*G11),2)</f>
        <v>0</v>
      </c>
      <c r="I11" s="24"/>
    </row>
    <row r="12" spans="1:9" ht="15.95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15.95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15.9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5.04</v>
      </c>
      <c r="F14" s="20">
        <v>45.08</v>
      </c>
      <c r="G14" s="20">
        <f>ROUND(F14+(F14*$H$8),2)</f>
        <v>55.4</v>
      </c>
      <c r="H14" s="20">
        <f>ROUND((E14*G14),2)</f>
        <v>279.22000000000003</v>
      </c>
      <c r="I14" s="23"/>
    </row>
    <row r="15" spans="1:9" ht="23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19.600000000000001</v>
      </c>
      <c r="F15" s="3">
        <v>38.840000000000003</v>
      </c>
      <c r="G15" s="3">
        <f>ROUND(F15+(F15*$H$8),2)</f>
        <v>47.73</v>
      </c>
      <c r="H15" s="3">
        <f>ROUND((E15*G15),2)</f>
        <v>935.51</v>
      </c>
      <c r="I15" s="23"/>
    </row>
    <row r="16" spans="1:9" ht="22.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0.33</v>
      </c>
      <c r="F16" s="3">
        <v>252.5</v>
      </c>
      <c r="G16" s="3">
        <f>ROUND(F16+(F16*$H$8),2)</f>
        <v>310.32</v>
      </c>
      <c r="H16" s="31">
        <f>ROUND((E16*G16),2)</f>
        <v>102.41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156</v>
      </c>
      <c r="F17" s="3">
        <v>7.41</v>
      </c>
      <c r="G17" s="3">
        <f>ROUND(F17+(F17*$H$8),2)</f>
        <v>9.11</v>
      </c>
      <c r="H17" s="31">
        <f>ROUND((E17*G17),2)</f>
        <v>1421.16</v>
      </c>
      <c r="I17" s="32"/>
    </row>
    <row r="18" spans="1:9" ht="38.2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3.03</v>
      </c>
      <c r="F18" s="3">
        <v>293.35000000000002</v>
      </c>
      <c r="G18" s="3">
        <f>ROUND(F18+(F18*$H$8),2)</f>
        <v>360.53</v>
      </c>
      <c r="H18" s="3">
        <f>ROUND((E18*G18),2)</f>
        <v>1092.4100000000001</v>
      </c>
      <c r="I18" s="23"/>
    </row>
    <row r="19" spans="1:9" ht="15.9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3830.71</v>
      </c>
      <c r="I19" s="24">
        <f>H19/H37*100</f>
        <v>25.056054984903746</v>
      </c>
    </row>
    <row r="20" spans="1:9" ht="15.9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39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31.76</v>
      </c>
      <c r="F21" s="20">
        <v>99</v>
      </c>
      <c r="G21" s="20">
        <f>ROUND(F21+(F21*$H$8),2)</f>
        <v>121.67</v>
      </c>
      <c r="H21" s="20">
        <f>ROUND((E21*G21),2)</f>
        <v>3864.24</v>
      </c>
      <c r="I21" s="23"/>
    </row>
    <row r="22" spans="1:9" ht="15.95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3864.24</v>
      </c>
      <c r="I22" s="24">
        <f>H22/H37*100</f>
        <v>25.275369295734851</v>
      </c>
    </row>
    <row r="23" spans="1:9" ht="15.9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200.4</v>
      </c>
      <c r="F24" s="3">
        <v>7.41</v>
      </c>
      <c r="G24" s="3">
        <f>ROUND(F24+(F24*$H$8),2)</f>
        <v>9.11</v>
      </c>
      <c r="H24" s="31">
        <f>ROUND((E24*G24),2)</f>
        <v>1825.64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9.6999999999999993</v>
      </c>
      <c r="F25" s="3">
        <v>38.840000000000003</v>
      </c>
      <c r="G25" s="3">
        <f>ROUND(F25+(F25*$H$8),2)</f>
        <v>47.73</v>
      </c>
      <c r="H25" s="3">
        <f>ROUND((E25*G25),2)</f>
        <v>462.98</v>
      </c>
      <c r="I25" s="23"/>
    </row>
    <row r="26" spans="1:9" ht="41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3.1</v>
      </c>
      <c r="F26" s="3">
        <v>395</v>
      </c>
      <c r="G26" s="3">
        <f>ROUND(F26+(F26*$H$8),2)</f>
        <v>485.46</v>
      </c>
      <c r="H26" s="3">
        <f>ROUND((E26*G26),2)</f>
        <v>1504.93</v>
      </c>
      <c r="I26" s="23"/>
    </row>
    <row r="27" spans="1:9" ht="15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3793.55</v>
      </c>
      <c r="I27" s="24">
        <f>H27/H37*100</f>
        <v>24.812997430758688</v>
      </c>
    </row>
    <row r="28" spans="1:9" ht="15.95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15.9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47.7</v>
      </c>
      <c r="F29" s="3">
        <v>5.58</v>
      </c>
      <c r="G29" s="3">
        <f>ROUND(F29+(F29*$H$8),2)</f>
        <v>6.86</v>
      </c>
      <c r="H29" s="31">
        <f>ROUND((E29*G29),2)</f>
        <v>327.22000000000003</v>
      </c>
      <c r="I29" s="32"/>
    </row>
    <row r="30" spans="1:9" ht="15.9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327.22000000000003</v>
      </c>
      <c r="I30" s="23">
        <f>H30/H37*100</f>
        <v>2.1402931342127713</v>
      </c>
    </row>
    <row r="31" spans="1:9" ht="15.9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15.9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58.05</v>
      </c>
      <c r="F32" s="3">
        <v>45.08</v>
      </c>
      <c r="G32" s="3">
        <f>ROUND(F32+(F32*$H$8),2)</f>
        <v>55.4</v>
      </c>
      <c r="H32" s="31">
        <f>ROUND((E32*G32),2)</f>
        <v>3215.97</v>
      </c>
      <c r="I32" s="32"/>
    </row>
    <row r="33" spans="1:9" ht="15.9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3215.97</v>
      </c>
      <c r="I33" s="24">
        <f>H33/H37*100</f>
        <v>21.035140000104651</v>
      </c>
    </row>
    <row r="34" spans="1:9" ht="15.9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7.75" customHeight="1">
      <c r="A35" s="14" t="s">
        <v>111</v>
      </c>
      <c r="B35" s="10"/>
      <c r="C35" s="19" t="s">
        <v>48</v>
      </c>
      <c r="D35" s="18" t="s">
        <v>21</v>
      </c>
      <c r="E35" s="20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13.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256.87</v>
      </c>
      <c r="I36" s="23">
        <f>H36/H37*100</f>
        <v>1.6801451542852959</v>
      </c>
    </row>
    <row r="37" spans="1:9" ht="15.95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15288.56</v>
      </c>
      <c r="I37" s="23">
        <f>I36+I33+I30+I27+I22+I19+I12</f>
        <v>100</v>
      </c>
    </row>
    <row r="38" spans="1:9" ht="15.95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15.95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15.95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15.95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5" spans="1:9">
      <c r="H45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5"/>
  <sheetViews>
    <sheetView topLeftCell="C30" zoomScale="86" zoomScaleNormal="86" workbookViewId="0">
      <selection activeCell="H45" sqref="H45"/>
    </sheetView>
  </sheetViews>
  <sheetFormatPr defaultRowHeight="12.75"/>
  <cols>
    <col min="1" max="1" width="7.42578125" customWidth="1"/>
    <col min="2" max="2" width="12.7109375" customWidth="1"/>
    <col min="3" max="3" width="37" customWidth="1"/>
    <col min="4" max="4" width="13.5703125" customWidth="1"/>
    <col min="5" max="5" width="14.42578125" customWidth="1"/>
    <col min="6" max="6" width="12.5703125" customWidth="1"/>
    <col min="7" max="7" width="11.7109375" customWidth="1"/>
    <col min="8" max="8" width="11.85546875" customWidth="1"/>
    <col min="9" max="9" width="13.5703125" customWidth="1"/>
  </cols>
  <sheetData>
    <row r="1" spans="1:9" ht="20.25">
      <c r="A1" s="86" t="s">
        <v>27</v>
      </c>
      <c r="B1" s="86"/>
      <c r="C1" s="86"/>
      <c r="D1" s="86"/>
      <c r="E1" s="86"/>
      <c r="F1" s="86"/>
      <c r="G1" s="86"/>
      <c r="H1" s="86"/>
      <c r="I1" s="22"/>
    </row>
    <row r="2" spans="1:9" ht="13.5" thickBot="1">
      <c r="A2" s="87" t="s">
        <v>28</v>
      </c>
      <c r="B2" s="88"/>
      <c r="C2" s="88"/>
      <c r="D2" s="88"/>
      <c r="E2" s="88"/>
      <c r="F2" s="88"/>
      <c r="G2" s="88"/>
      <c r="H2" s="88"/>
      <c r="I2" s="22"/>
    </row>
    <row r="3" spans="1:9" ht="13.5" thickBot="1">
      <c r="A3" s="93" t="s">
        <v>4</v>
      </c>
      <c r="B3" s="94"/>
      <c r="C3" s="94"/>
      <c r="D3" s="94"/>
      <c r="E3" s="94"/>
      <c r="F3" s="94"/>
      <c r="G3" s="94"/>
      <c r="H3" s="94"/>
      <c r="I3" s="95"/>
    </row>
    <row r="4" spans="1:9" ht="20.25">
      <c r="A4" s="83" t="s">
        <v>31</v>
      </c>
      <c r="B4" s="84"/>
      <c r="C4" s="84"/>
      <c r="D4" s="85"/>
      <c r="E4" s="40" t="s">
        <v>81</v>
      </c>
      <c r="F4" s="46">
        <v>13</v>
      </c>
      <c r="G4" s="44" t="s">
        <v>109</v>
      </c>
      <c r="H4" s="21" t="s">
        <v>59</v>
      </c>
      <c r="I4" s="39" t="s">
        <v>102</v>
      </c>
    </row>
    <row r="5" spans="1:9" ht="15.75">
      <c r="A5" s="89" t="s">
        <v>66</v>
      </c>
      <c r="B5" s="90"/>
      <c r="C5" s="90"/>
      <c r="D5" s="90"/>
      <c r="E5" s="90"/>
      <c r="F5" s="96" t="s">
        <v>67</v>
      </c>
      <c r="G5" s="97"/>
      <c r="H5" s="97"/>
      <c r="I5" s="98"/>
    </row>
    <row r="6" spans="1:9" ht="18">
      <c r="A6" s="91" t="s">
        <v>103</v>
      </c>
      <c r="B6" s="92"/>
      <c r="C6" s="92"/>
      <c r="D6" s="92"/>
      <c r="E6" s="70" t="s">
        <v>10</v>
      </c>
      <c r="F6" s="99"/>
      <c r="G6" s="99"/>
      <c r="H6" s="99"/>
      <c r="I6" s="71"/>
    </row>
    <row r="7" spans="1:9">
      <c r="A7" s="63" t="s">
        <v>64</v>
      </c>
      <c r="B7" s="64"/>
      <c r="C7" s="64"/>
      <c r="D7" s="64"/>
      <c r="E7" s="12" t="s">
        <v>7</v>
      </c>
      <c r="F7" s="11" t="s">
        <v>6</v>
      </c>
      <c r="G7" s="12" t="s">
        <v>30</v>
      </c>
      <c r="H7" s="70" t="s">
        <v>62</v>
      </c>
      <c r="I7" s="71"/>
    </row>
    <row r="8" spans="1:9" ht="13.5" thickBot="1">
      <c r="A8" s="65" t="s">
        <v>94</v>
      </c>
      <c r="B8" s="66"/>
      <c r="C8" s="66"/>
      <c r="D8" s="66"/>
      <c r="E8" s="29" t="s">
        <v>7</v>
      </c>
      <c r="F8" s="30" t="s">
        <v>24</v>
      </c>
      <c r="G8" s="29" t="s">
        <v>8</v>
      </c>
      <c r="H8" s="72">
        <v>0.22900000000000001</v>
      </c>
      <c r="I8" s="73"/>
    </row>
    <row r="9" spans="1:9" ht="37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32.1" customHeight="1">
      <c r="A10" s="13" t="s">
        <v>34</v>
      </c>
      <c r="B10" s="4" t="s">
        <v>14</v>
      </c>
      <c r="C10" s="5" t="s">
        <v>15</v>
      </c>
      <c r="D10" s="6"/>
      <c r="E10" s="6"/>
      <c r="F10" s="108"/>
      <c r="G10" s="108"/>
      <c r="H10" s="108"/>
      <c r="I10" s="109"/>
    </row>
    <row r="11" spans="1:9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32.1" customHeight="1">
      <c r="A12" s="67" t="s">
        <v>22</v>
      </c>
      <c r="B12" s="68"/>
      <c r="C12" s="68"/>
      <c r="D12" s="68"/>
      <c r="E12" s="68"/>
      <c r="F12" s="68"/>
      <c r="G12" s="69"/>
      <c r="H12" s="17">
        <f>H11</f>
        <v>0</v>
      </c>
      <c r="I12" s="24">
        <f>H12/H37*100</f>
        <v>0</v>
      </c>
    </row>
    <row r="13" spans="1:9" ht="32.1" customHeight="1">
      <c r="A13" s="15" t="s">
        <v>33</v>
      </c>
      <c r="B13" s="103" t="s">
        <v>56</v>
      </c>
      <c r="C13" s="103"/>
      <c r="D13" s="103"/>
      <c r="E13" s="103"/>
      <c r="F13" s="103"/>
      <c r="G13" s="103"/>
      <c r="H13" s="103"/>
      <c r="I13" s="104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4.5</v>
      </c>
      <c r="F14" s="20">
        <v>45.08</v>
      </c>
      <c r="G14" s="20">
        <f>ROUND(F14+(F14*$H$8),2)</f>
        <v>55.4</v>
      </c>
      <c r="H14" s="20">
        <f>ROUND((E14*G14),2)</f>
        <v>249.3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20.399999999999999</v>
      </c>
      <c r="F15" s="3">
        <v>38.840000000000003</v>
      </c>
      <c r="G15" s="3">
        <f>ROUND(F15+(F15*$H$8),2)</f>
        <v>47.73</v>
      </c>
      <c r="H15" s="3">
        <f>ROUND((E15*G15),2)</f>
        <v>973.69</v>
      </c>
      <c r="I15" s="23"/>
    </row>
    <row r="16" spans="1:9" ht="15.9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96</v>
      </c>
      <c r="F17" s="3">
        <v>7.41</v>
      </c>
      <c r="G17" s="3">
        <f>ROUND(F17+(F17*$H$8),2)</f>
        <v>9.11</v>
      </c>
      <c r="H17" s="31">
        <f>ROUND((E17*G17),2)</f>
        <v>874.56</v>
      </c>
      <c r="I17" s="32"/>
    </row>
    <row r="18" spans="1:9" ht="39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2.0499999999999998</v>
      </c>
      <c r="F18" s="3">
        <v>293.35000000000002</v>
      </c>
      <c r="G18" s="3">
        <f>ROUND(F18+(F18*$H$8),2)</f>
        <v>360.53</v>
      </c>
      <c r="H18" s="3">
        <f>ROUND((E18*G18),2)</f>
        <v>739.09</v>
      </c>
      <c r="I18" s="23"/>
    </row>
    <row r="19" spans="1:9" ht="15.95" customHeight="1">
      <c r="A19" s="67" t="s">
        <v>22</v>
      </c>
      <c r="B19" s="68"/>
      <c r="C19" s="68"/>
      <c r="D19" s="68"/>
      <c r="E19" s="68"/>
      <c r="F19" s="68"/>
      <c r="G19" s="69"/>
      <c r="H19" s="17">
        <f>H14+H15+H16+H17+H18</f>
        <v>2914.2200000000003</v>
      </c>
      <c r="I19" s="24">
        <f>H19/H37*100</f>
        <v>27.446293523201387</v>
      </c>
    </row>
    <row r="20" spans="1:9" ht="15.95" customHeight="1">
      <c r="A20" s="15" t="s">
        <v>32</v>
      </c>
      <c r="B20" s="103" t="s">
        <v>76</v>
      </c>
      <c r="C20" s="103"/>
      <c r="D20" s="103"/>
      <c r="E20" s="103"/>
      <c r="F20" s="103"/>
      <c r="G20" s="103"/>
      <c r="H20" s="103"/>
      <c r="I20" s="104"/>
    </row>
    <row r="21" spans="1:9" ht="37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20.2</v>
      </c>
      <c r="F21" s="20">
        <v>99</v>
      </c>
      <c r="G21" s="20">
        <f>ROUND(F21+(F21*$H$8),2)</f>
        <v>121.67</v>
      </c>
      <c r="H21" s="20">
        <f>ROUND((E21*G21),2)</f>
        <v>2457.73</v>
      </c>
      <c r="I21" s="23"/>
    </row>
    <row r="22" spans="1:9" ht="15.95" customHeight="1">
      <c r="A22" s="67" t="s">
        <v>22</v>
      </c>
      <c r="B22" s="68"/>
      <c r="C22" s="68"/>
      <c r="D22" s="68"/>
      <c r="E22" s="68"/>
      <c r="F22" s="68"/>
      <c r="G22" s="69"/>
      <c r="H22" s="17">
        <f>H21</f>
        <v>2457.73</v>
      </c>
      <c r="I22" s="24">
        <f>H22/H37*100</f>
        <v>23.147044142438709</v>
      </c>
    </row>
    <row r="23" spans="1:9" ht="15.95" customHeight="1">
      <c r="A23" s="14" t="s">
        <v>35</v>
      </c>
      <c r="B23" s="80" t="s">
        <v>75</v>
      </c>
      <c r="C23" s="81"/>
      <c r="D23" s="81"/>
      <c r="E23" s="81"/>
      <c r="F23" s="81"/>
      <c r="G23" s="81"/>
      <c r="H23" s="81"/>
      <c r="I23" s="82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118.5</v>
      </c>
      <c r="F24" s="3">
        <v>7.41</v>
      </c>
      <c r="G24" s="3">
        <f>ROUND(F24+(F24*$H$8),2)</f>
        <v>9.11</v>
      </c>
      <c r="H24" s="31">
        <f>ROUND((E24*G24),2)</f>
        <v>1079.54</v>
      </c>
      <c r="I24" s="32"/>
    </row>
    <row r="25" spans="1:9" ht="25.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18.329999999999998</v>
      </c>
      <c r="F25" s="3">
        <v>38.840000000000003</v>
      </c>
      <c r="G25" s="3">
        <f>ROUND(F25+(F25*$H$8),2)</f>
        <v>47.73</v>
      </c>
      <c r="H25" s="3">
        <f>ROUND((E25*G25),2)</f>
        <v>874.89</v>
      </c>
      <c r="I25" s="23"/>
    </row>
    <row r="26" spans="1:9" ht="37.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1.3</v>
      </c>
      <c r="F26" s="3">
        <v>395</v>
      </c>
      <c r="G26" s="3">
        <f>ROUND(F26+(F26*$H$8),2)</f>
        <v>485.46</v>
      </c>
      <c r="H26" s="3">
        <f>ROUND((E26*G26),2)</f>
        <v>631.1</v>
      </c>
      <c r="I26" s="23"/>
    </row>
    <row r="27" spans="1:9" ht="15.95" customHeight="1">
      <c r="A27" s="67" t="s">
        <v>22</v>
      </c>
      <c r="B27" s="68"/>
      <c r="C27" s="68"/>
      <c r="D27" s="68"/>
      <c r="E27" s="68"/>
      <c r="F27" s="68"/>
      <c r="G27" s="69"/>
      <c r="H27" s="17">
        <f>H24+H25+H26</f>
        <v>2585.5299999999997</v>
      </c>
      <c r="I27" s="24">
        <f>H27/H37*100</f>
        <v>24.350671978451476</v>
      </c>
    </row>
    <row r="28" spans="1:9" ht="15.95" customHeight="1">
      <c r="A28" s="14" t="s">
        <v>42</v>
      </c>
      <c r="B28" s="80" t="s">
        <v>72</v>
      </c>
      <c r="C28" s="81"/>
      <c r="D28" s="81"/>
      <c r="E28" s="81"/>
      <c r="F28" s="81"/>
      <c r="G28" s="81"/>
      <c r="H28" s="81"/>
      <c r="I28" s="82"/>
    </row>
    <row r="29" spans="1:9" ht="24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33.799999999999997</v>
      </c>
      <c r="F29" s="3">
        <v>5.58</v>
      </c>
      <c r="G29" s="3">
        <f>ROUND(F29+(F29*$H$8),2)</f>
        <v>6.86</v>
      </c>
      <c r="H29" s="31">
        <f>ROUND((E29*G29),2)</f>
        <v>231.87</v>
      </c>
      <c r="I29" s="32"/>
    </row>
    <row r="30" spans="1:9" ht="15.95" customHeight="1">
      <c r="A30" s="67" t="s">
        <v>22</v>
      </c>
      <c r="B30" s="68"/>
      <c r="C30" s="68"/>
      <c r="D30" s="68"/>
      <c r="E30" s="68"/>
      <c r="F30" s="68"/>
      <c r="G30" s="69"/>
      <c r="H30" s="17">
        <f>H29</f>
        <v>231.87</v>
      </c>
      <c r="I30" s="23">
        <f>H30/H37*100</f>
        <v>2.1837651513011047</v>
      </c>
    </row>
    <row r="31" spans="1:9" ht="15.95" customHeight="1">
      <c r="A31" s="14" t="s">
        <v>44</v>
      </c>
      <c r="B31" s="80" t="s">
        <v>58</v>
      </c>
      <c r="C31" s="81"/>
      <c r="D31" s="81"/>
      <c r="E31" s="81"/>
      <c r="F31" s="81"/>
      <c r="G31" s="81"/>
      <c r="H31" s="81"/>
      <c r="I31" s="82"/>
    </row>
    <row r="32" spans="1:9" ht="25.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39.200000000000003</v>
      </c>
      <c r="F32" s="3">
        <v>45.08</v>
      </c>
      <c r="G32" s="3">
        <f>ROUND(F32+(F32*$H$8),2)</f>
        <v>55.4</v>
      </c>
      <c r="H32" s="31">
        <f>ROUND((E32*G32),2)</f>
        <v>2171.6799999999998</v>
      </c>
      <c r="I32" s="32"/>
    </row>
    <row r="33" spans="1:9" ht="15.95" customHeight="1">
      <c r="A33" s="67" t="s">
        <v>22</v>
      </c>
      <c r="B33" s="68"/>
      <c r="C33" s="68"/>
      <c r="D33" s="68"/>
      <c r="E33" s="68"/>
      <c r="F33" s="68"/>
      <c r="G33" s="69"/>
      <c r="H33" s="17">
        <f>H32</f>
        <v>2171.6799999999998</v>
      </c>
      <c r="I33" s="24">
        <f>H33/H37*100</f>
        <v>20.45300859868712</v>
      </c>
    </row>
    <row r="34" spans="1:9" ht="15.95" customHeight="1">
      <c r="A34" s="13" t="s">
        <v>112</v>
      </c>
      <c r="B34" s="4"/>
      <c r="C34" s="100" t="s">
        <v>47</v>
      </c>
      <c r="D34" s="101"/>
      <c r="E34" s="101"/>
      <c r="F34" s="101"/>
      <c r="G34" s="101"/>
      <c r="H34" s="101"/>
      <c r="I34" s="102"/>
    </row>
    <row r="35" spans="1:9" ht="25.5" customHeight="1">
      <c r="A35" s="14" t="s">
        <v>111</v>
      </c>
      <c r="B35" s="10"/>
      <c r="C35" s="19" t="s">
        <v>48</v>
      </c>
      <c r="D35" s="18" t="s">
        <v>21</v>
      </c>
      <c r="E35" s="20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15.95" customHeight="1">
      <c r="A36" s="67" t="s">
        <v>22</v>
      </c>
      <c r="B36" s="105"/>
      <c r="C36" s="105"/>
      <c r="D36" s="105"/>
      <c r="E36" s="105"/>
      <c r="F36" s="105"/>
      <c r="G36" s="106"/>
      <c r="H36" s="9">
        <f>H35</f>
        <v>256.87</v>
      </c>
      <c r="I36" s="23">
        <f>H36/H37*100</f>
        <v>2.4192166059201914</v>
      </c>
    </row>
    <row r="37" spans="1:9" ht="15.95" customHeight="1">
      <c r="A37" s="107" t="s">
        <v>49</v>
      </c>
      <c r="B37" s="108"/>
      <c r="C37" s="108"/>
      <c r="D37" s="108"/>
      <c r="E37" s="108"/>
      <c r="F37" s="108"/>
      <c r="G37" s="108"/>
      <c r="H37" s="16">
        <f>H12+H19+H22+H27+H30+H33+H36</f>
        <v>10617.900000000001</v>
      </c>
      <c r="I37" s="23">
        <f>I36+I33+I30+I27+I22+I19+I12</f>
        <v>99.999999999999986</v>
      </c>
    </row>
    <row r="38" spans="1:9" ht="15.95" customHeight="1">
      <c r="A38" s="74" t="s">
        <v>79</v>
      </c>
      <c r="B38" s="75"/>
      <c r="C38" s="75"/>
      <c r="D38" s="75"/>
      <c r="E38" s="75"/>
      <c r="F38" s="75"/>
      <c r="G38" s="75"/>
      <c r="H38" s="75"/>
      <c r="I38" s="76"/>
    </row>
    <row r="39" spans="1:9" ht="15.95" customHeight="1">
      <c r="A39" s="77" t="s">
        <v>78</v>
      </c>
      <c r="B39" s="78"/>
      <c r="C39" s="78"/>
      <c r="D39" s="78"/>
      <c r="E39" s="78"/>
      <c r="F39" s="78"/>
      <c r="G39" s="78"/>
      <c r="H39" s="78"/>
      <c r="I39" s="79"/>
    </row>
    <row r="40" spans="1:9" ht="15.95" customHeight="1">
      <c r="A40" s="57" t="s">
        <v>85</v>
      </c>
      <c r="B40" s="58"/>
      <c r="C40" s="58"/>
      <c r="D40" s="59"/>
      <c r="E40" s="60" t="s">
        <v>86</v>
      </c>
      <c r="F40" s="61"/>
      <c r="G40" s="61"/>
      <c r="H40" s="61"/>
      <c r="I40" s="62"/>
    </row>
    <row r="41" spans="1:9" ht="15.95" customHeight="1">
      <c r="A41" s="54" t="s">
        <v>25</v>
      </c>
      <c r="B41" s="55"/>
      <c r="C41" s="55"/>
      <c r="D41" s="56"/>
      <c r="E41" s="54" t="s">
        <v>26</v>
      </c>
      <c r="F41" s="55"/>
      <c r="G41" s="55"/>
      <c r="H41" s="55"/>
      <c r="I41" s="56"/>
    </row>
    <row r="42" spans="1:9">
      <c r="E42" s="42"/>
    </row>
    <row r="43" spans="1:9">
      <c r="E43" s="42"/>
    </row>
    <row r="44" spans="1:9">
      <c r="E44" s="42"/>
    </row>
    <row r="45" spans="1:9">
      <c r="E45" s="42"/>
      <c r="H45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R. C. CARDOSO Nº 109</vt:lpstr>
      <vt:lpstr>R. ANTONIO EST. DELG. Nº 170</vt:lpstr>
      <vt:lpstr>R. C. CARDOSO Nº119</vt:lpstr>
      <vt:lpstr>R. C. CARDOSO Nº190</vt:lpstr>
      <vt:lpstr>R. C. CARDOSO Nº459</vt:lpstr>
      <vt:lpstr>R.C. CARDOSO Nªº339</vt:lpstr>
      <vt:lpstr>R. FRANCISCO MARTINS Nº170</vt:lpstr>
      <vt:lpstr>R. ANTONIO E. DELGADO Nº129 </vt:lpstr>
      <vt:lpstr>R. MARIETA CANDIDO Nº170</vt:lpstr>
      <vt:lpstr>R. JOSÉ ADELAIDE DE SOUZA Nº330</vt:lpstr>
      <vt:lpstr>RESUMO GERAL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Computer</cp:lastModifiedBy>
  <cp:lastPrinted>2020-01-13T10:38:38Z</cp:lastPrinted>
  <dcterms:created xsi:type="dcterms:W3CDTF">2006-09-22T13:55:22Z</dcterms:created>
  <dcterms:modified xsi:type="dcterms:W3CDTF">2020-01-20T19:05:30Z</dcterms:modified>
</cp:coreProperties>
</file>