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2240" windowHeight="7545" tabRatio="583"/>
  </bookViews>
  <sheets>
    <sheet name="Captação água Rib. Oratorios" sheetId="9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52" i="9"/>
  <c r="I30"/>
  <c r="I62"/>
  <c r="I16"/>
  <c r="I44"/>
  <c r="I53"/>
  <c r="I58"/>
  <c r="I61"/>
  <c r="H62"/>
  <c r="H30"/>
  <c r="H58"/>
  <c r="G57"/>
  <c r="H57"/>
  <c r="G56"/>
  <c r="H56"/>
  <c r="G55"/>
  <c r="H55"/>
  <c r="H53"/>
  <c r="B52"/>
  <c r="D52"/>
  <c r="G52"/>
  <c r="H52"/>
  <c r="B51"/>
  <c r="C51"/>
  <c r="G51"/>
  <c r="H51"/>
  <c r="H49"/>
  <c r="G48"/>
  <c r="H48"/>
  <c r="G47"/>
  <c r="H47"/>
  <c r="G46"/>
  <c r="H46"/>
  <c r="G43"/>
  <c r="H43"/>
  <c r="G42"/>
  <c r="H42"/>
  <c r="G41"/>
  <c r="H41"/>
  <c r="G36"/>
  <c r="H36"/>
  <c r="G27"/>
  <c r="H27"/>
  <c r="G29"/>
  <c r="H29"/>
  <c r="G28"/>
  <c r="H28"/>
  <c r="G26"/>
  <c r="H26"/>
  <c r="C25"/>
  <c r="G25"/>
  <c r="H25"/>
  <c r="G18"/>
  <c r="H18"/>
  <c r="G15"/>
  <c r="H15"/>
  <c r="H16"/>
  <c r="G14"/>
  <c r="H14"/>
  <c r="H44"/>
  <c r="G38"/>
  <c r="H38"/>
  <c r="G37"/>
  <c r="H37"/>
  <c r="G21"/>
  <c r="H21"/>
  <c r="G20"/>
  <c r="H20"/>
  <c r="G32"/>
  <c r="H32"/>
  <c r="H33"/>
  <c r="G22"/>
  <c r="H22"/>
  <c r="G19"/>
  <c r="H19"/>
  <c r="G60"/>
  <c r="H60"/>
  <c r="H61"/>
  <c r="G11"/>
  <c r="H11"/>
  <c r="H12"/>
  <c r="H39"/>
  <c r="H23"/>
  <c r="I39"/>
  <c r="I12"/>
  <c r="I33"/>
  <c r="I49"/>
  <c r="I23"/>
</calcChain>
</file>

<file path=xl/sharedStrings.xml><?xml version="1.0" encoding="utf-8"?>
<sst xmlns="http://schemas.openxmlformats.org/spreadsheetml/2006/main" count="178" uniqueCount="119">
  <si>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</si>
  <si>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</si>
  <si>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</si>
  <si>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</si>
  <si>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</si>
  <si>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</si>
  <si>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</si>
  <si>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(    )</t>
  </si>
  <si>
    <t>LDI</t>
  </si>
  <si>
    <t>PREÇO TOTAL</t>
  </si>
  <si>
    <t xml:space="preserve">FORMA DE EXECUÇÃO: </t>
  </si>
  <si>
    <t>PREÇO UNITÁRIO S/ LDI</t>
  </si>
  <si>
    <t>PREÇO UNITÁRIO C/ LDI</t>
  </si>
  <si>
    <t>1.1</t>
  </si>
  <si>
    <t>IIO-001</t>
  </si>
  <si>
    <t>INSTALAÇÕES INICIAIS DA OBRA</t>
  </si>
  <si>
    <t>IIO-PLA-005</t>
  </si>
  <si>
    <t>UN</t>
  </si>
  <si>
    <t>2.1</t>
  </si>
  <si>
    <t>2.2</t>
  </si>
  <si>
    <t>m³</t>
  </si>
  <si>
    <t>Sub-total</t>
  </si>
  <si>
    <t>m²</t>
  </si>
  <si>
    <t>ISS</t>
  </si>
  <si>
    <t>Marcos do Nascimento Fernandes CREA 52.847/D</t>
  </si>
  <si>
    <t>José Antonio Delgado</t>
  </si>
  <si>
    <t>PREFEITURA MUNICIPAL DE ORATORIOS</t>
  </si>
  <si>
    <t xml:space="preserve">RUA TABAJARAS  CENTRO </t>
  </si>
  <si>
    <t>3.1</t>
  </si>
  <si>
    <t>(  x  )</t>
  </si>
  <si>
    <t>PREFEITURA DE ORATÓRIOS</t>
  </si>
  <si>
    <t>3.0</t>
  </si>
  <si>
    <t>2.0</t>
  </si>
  <si>
    <t>1.0</t>
  </si>
  <si>
    <t>4.0</t>
  </si>
  <si>
    <t>4.1</t>
  </si>
  <si>
    <t>ESCAVAÇÃO MANUAL DE TERRA VALAS H&lt;1,50m</t>
  </si>
  <si>
    <t>TER-ESC-035</t>
  </si>
  <si>
    <t>ARM-AÇO-005</t>
  </si>
  <si>
    <t>Kg</t>
  </si>
  <si>
    <t>EST-FOR-005</t>
  </si>
  <si>
    <t>5.0</t>
  </si>
  <si>
    <t>5.1</t>
  </si>
  <si>
    <t>6.0</t>
  </si>
  <si>
    <t>6.1</t>
  </si>
  <si>
    <t>LIMPEZA GERAL</t>
  </si>
  <si>
    <t>LIMPEZA GERAL DA OBRA, INCUSIVE TRANSPORTE DE ENTULHOS</t>
  </si>
  <si>
    <t>PREÇO TOTAL DA PLANILHA</t>
  </si>
  <si>
    <t>FORMA E DESFORMA TÁBUA DE PINUS 3 APROVEITAMENTOS</t>
  </si>
  <si>
    <t>EXECUÇÃO DE ALVENARIA  DE BLOCOS DE CONCRETO CHEIO, FCK 15MPA,  SEM ARMAÇÃO E=20CM</t>
  </si>
  <si>
    <t>ALV-EST-030</t>
  </si>
  <si>
    <t>EXECUÇÃO  DE FUNDAÇÃO</t>
  </si>
  <si>
    <t>4.2</t>
  </si>
  <si>
    <t xml:space="preserve">AREA: </t>
  </si>
  <si>
    <t>FUMN-COM-015</t>
  </si>
  <si>
    <t>INDIRETA BDI</t>
  </si>
  <si>
    <t>REGIÃO/MÊS DE REFERÊNCIA: Região LESTE - ABRIL/19 - COM DESONERAÇÃO</t>
  </si>
  <si>
    <t>4.3</t>
  </si>
  <si>
    <t>FUN-COM-005</t>
  </si>
  <si>
    <t>CONCRETO MAGRO 1:4:8</t>
  </si>
  <si>
    <t>CORTE, DOBRA E ARMAÇÃO AÇO CA 50 A 5.0 E 10,0mm</t>
  </si>
  <si>
    <t>ESTRUTURA</t>
  </si>
  <si>
    <t>EXECUÇÃO DE ALVENARIA BLOCO CHEIO</t>
  </si>
  <si>
    <t>NOTA:</t>
  </si>
  <si>
    <t>COMPRIMENTO</t>
  </si>
  <si>
    <t>FUM-COM-015</t>
  </si>
  <si>
    <t>FORNECIMENTO E LANÇAMENTO CONCRETO ESTRUTURAL VIRADO EM OBRA CONTROLE B FCK-18mpa</t>
  </si>
  <si>
    <t>R.T.</t>
  </si>
  <si>
    <t>PREFEITO:</t>
  </si>
  <si>
    <t>m</t>
  </si>
  <si>
    <t>7.0</t>
  </si>
  <si>
    <t>OBRA: EXECUÇÃO DE CAIXA DE CAPTAÇÃO DE ÁGUA RIBEIRÃO ORATORIOS</t>
  </si>
  <si>
    <t>LOCAL: RUA ÁREA</t>
  </si>
  <si>
    <t>EXECUÇÃO  DE TERRAPLENAGEM</t>
  </si>
  <si>
    <t>ACERTO DE TERRENO</t>
  </si>
  <si>
    <t>FUM-PRE-010</t>
  </si>
  <si>
    <t>ESTACA PRE-MOLDADA DE COMCRETO ARMADO D=180mm</t>
  </si>
  <si>
    <t>FORNECIMENTO E LANÇAMENTO CONCRETO ESTRUTURAL VIRADO EM OBRA CONTROLE B FCK-35mpa</t>
  </si>
  <si>
    <t>FORNECIMENTO E COLOCAÇÃO DE PLACA DE OBRA EM CHAPA
GALVANIZADA (1,00 X 1,500 m) - EM CHAPA GALVANIZADA 0,26 AFIXADAS COM REBITES EM METALON 20X30mm</t>
  </si>
  <si>
    <t>EXECUÇÃO DA   LAJE DE PISO</t>
  </si>
  <si>
    <t>CORTE, DOBRA E ARMAÇÃO AÇO CA 50 A 6.3 E 8.0mm</t>
  </si>
  <si>
    <t>PILARES</t>
  </si>
  <si>
    <t>6.2</t>
  </si>
  <si>
    <t>CINTAMENTO</t>
  </si>
  <si>
    <t>REVESTIMENTOS</t>
  </si>
  <si>
    <t xml:space="preserve">LAJE DE COBERTURA </t>
  </si>
  <si>
    <t>8.0</t>
  </si>
  <si>
    <t>ESQUADRIAS METÁLICAS</t>
  </si>
  <si>
    <t>FORNECIMENTO E ASSENTAMENTO DE GRADE DE FERRO DOCE D=20mm MALHA DE 5X10CM.</t>
  </si>
  <si>
    <t>FORNECIMENTO E ASSENTAMENTO DE ESCADA  TIPO MARINHEIRO EM FERRO DOCE D=20MM</t>
  </si>
  <si>
    <t>FORNECIMENTO E ASSENTAMENTO DE TAMPA TIPO ESCOTILHA, CHAPA 14 COM MOLDURA EM CANTONEIRA D=3/4"</t>
  </si>
  <si>
    <t>10,00m²</t>
  </si>
  <si>
    <t>DATA: 04/011/2019</t>
  </si>
  <si>
    <t>PRAZO DE EXECUÇÃO:  30 DIAS</t>
  </si>
  <si>
    <t xml:space="preserve">               Escavação mecanica e Reaterro, todo serviço será realizado  pela Prefeitura</t>
  </si>
  <si>
    <t>3.2</t>
  </si>
  <si>
    <t>3.3</t>
  </si>
  <si>
    <t>3.4</t>
  </si>
  <si>
    <t>3.5</t>
  </si>
  <si>
    <t>4.4</t>
  </si>
  <si>
    <t>4.5</t>
  </si>
  <si>
    <t>6.1.1</t>
  </si>
  <si>
    <t>6.1.2</t>
  </si>
  <si>
    <t>6.1.3</t>
  </si>
  <si>
    <t>6.2.1</t>
  </si>
  <si>
    <t>6.2.2</t>
  </si>
  <si>
    <t>6.2.3</t>
  </si>
  <si>
    <t>7.1,</t>
  </si>
  <si>
    <t>7.2</t>
  </si>
  <si>
    <t>7.3</t>
  </si>
  <si>
    <t>8.1</t>
  </si>
  <si>
    <t>8.2</t>
  </si>
  <si>
    <t>9.0</t>
  </si>
  <si>
    <t>9.1</t>
  </si>
  <si>
    <t>9.2</t>
  </si>
  <si>
    <t>9.3</t>
  </si>
  <si>
    <t>10.0</t>
  </si>
  <si>
    <t>10.1</t>
  </si>
  <si>
    <t>PERC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</si>
</sst>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3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8">
    <xf numFmtId="0" fontId="0" fillId="0" borderId="0" xfId="0"/>
    <xf numFmtId="4" fontId="0" fillId="0" borderId="0" xfId="0" applyNumberFormat="1"/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3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/>
    </xf>
    <xf numFmtId="4" fontId="0" fillId="0" borderId="0" xfId="0" applyNumberFormat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" fontId="0" fillId="2" borderId="8" xfId="0" applyNumberFormat="1" applyFill="1" applyBorder="1" applyAlignment="1">
      <alignment horizontal="center"/>
    </xf>
    <xf numFmtId="0" fontId="0" fillId="2" borderId="0" xfId="0" applyFill="1"/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3" fillId="2" borderId="10" xfId="0" applyFont="1" applyFill="1" applyBorder="1" applyAlignment="1">
      <alignment horizontal="center" vertical="center"/>
    </xf>
    <xf numFmtId="4" fontId="9" fillId="2" borderId="14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4" fontId="2" fillId="2" borderId="19" xfId="0" applyNumberFormat="1" applyFont="1" applyFill="1" applyBorder="1" applyAlignment="1">
      <alignment horizontal="left" vertical="center" wrapText="1"/>
    </xf>
    <xf numFmtId="4" fontId="2" fillId="2" borderId="13" xfId="0" applyNumberFormat="1" applyFont="1" applyFill="1" applyBorder="1" applyAlignment="1">
      <alignment horizontal="left" vertical="center" wrapText="1"/>
    </xf>
    <xf numFmtId="4" fontId="2" fillId="2" borderId="20" xfId="0" applyNumberFormat="1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10" fontId="10" fillId="2" borderId="23" xfId="2" applyNumberFormat="1" applyFont="1" applyFill="1" applyBorder="1" applyAlignment="1">
      <alignment horizontal="center" vertical="center"/>
    </xf>
    <xf numFmtId="10" fontId="10" fillId="2" borderId="24" xfId="2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7" fillId="2" borderId="27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1" fillId="2" borderId="4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left" vertical="center" wrapText="1"/>
    </xf>
    <xf numFmtId="4" fontId="2" fillId="2" borderId="17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26" xfId="0" applyFont="1" applyFill="1" applyBorder="1" applyAlignment="1">
      <alignment horizontal="left" vertical="center"/>
    </xf>
    <xf numFmtId="49" fontId="2" fillId="5" borderId="2" xfId="0" applyNumberFormat="1" applyFont="1" applyFill="1" applyBorder="1" applyAlignment="1">
      <alignment horizontal="left" vertical="center" wrapText="1"/>
    </xf>
    <xf numFmtId="49" fontId="2" fillId="5" borderId="3" xfId="0" applyNumberFormat="1" applyFont="1" applyFill="1" applyBorder="1" applyAlignment="1">
      <alignment horizontal="left" vertical="center" wrapText="1"/>
    </xf>
    <xf numFmtId="49" fontId="2" fillId="5" borderId="31" xfId="0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1" xfId="0" applyNumberFormat="1" applyFont="1" applyFill="1" applyBorder="1" applyAlignment="1">
      <alignment horizontal="left" vertical="center" wrapText="1"/>
    </xf>
  </cellXfs>
  <cellStyles count="4">
    <cellStyle name="Excel Built-in Normal" xfId="1"/>
    <cellStyle name="Normal" xfId="0" builtinId="0"/>
    <cellStyle name="Porcentagem" xfId="2" builtinId="5"/>
    <cellStyle name="Separador de milhares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OneDrive/PROJETOS/Oratorios/PREFEITURA%20ORATORIOS/Reforma%20de%20Casas/Constru&#231;&#227;o%20sem%20a%20laj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camentaria"/>
      <sheetName val="Casa Lenilda se laje"/>
    </sheetNames>
    <sheetDataSet>
      <sheetData sheetId="0" refreshError="1"/>
      <sheetData sheetId="1" refreshError="1">
        <row r="30">
          <cell r="C30" t="str">
            <v>REATERRO COMPACTADO COM PLACA</v>
          </cell>
        </row>
        <row r="47">
          <cell r="B47" t="str">
            <v>REV-CHA 010</v>
          </cell>
          <cell r="C47" t="str">
            <v>CHAPISCO DE PAREDES AREIA/CIMENTO 1:3</v>
          </cell>
        </row>
        <row r="49">
          <cell r="B49" t="str">
            <v>REV-REB-005</v>
          </cell>
          <cell r="C49" t="str">
            <v>REBOCO COM ARGAMASSA 1:7, CIMENTO AREIA</v>
          </cell>
          <cell r="D49" t="str">
            <v>m²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4"/>
  <sheetViews>
    <sheetView tabSelected="1" zoomScale="73" zoomScaleNormal="73" workbookViewId="0">
      <selection activeCell="F11" sqref="F11"/>
    </sheetView>
  </sheetViews>
  <sheetFormatPr defaultRowHeight="12.75"/>
  <cols>
    <col min="1" max="1" width="6.42578125" customWidth="1"/>
    <col min="2" max="2" width="12.5703125" customWidth="1"/>
    <col min="3" max="3" width="46.5703125" customWidth="1"/>
    <col min="4" max="4" width="9.5703125" customWidth="1"/>
    <col min="5" max="5" width="13.7109375" customWidth="1"/>
    <col min="6" max="6" width="11.42578125" customWidth="1"/>
    <col min="7" max="7" width="12.7109375" customWidth="1"/>
    <col min="8" max="8" width="12.140625" customWidth="1"/>
    <col min="9" max="9" width="12.28515625" style="22" customWidth="1"/>
    <col min="10" max="10" width="10" customWidth="1"/>
  </cols>
  <sheetData>
    <row r="1" spans="1:10" ht="20.25">
      <c r="A1" s="68" t="s">
        <v>26</v>
      </c>
      <c r="B1" s="68"/>
      <c r="C1" s="68"/>
      <c r="D1" s="68"/>
      <c r="E1" s="68"/>
      <c r="F1" s="68"/>
      <c r="G1" s="68"/>
      <c r="H1" s="68"/>
    </row>
    <row r="2" spans="1:10" ht="13.5" thickBot="1">
      <c r="A2" s="69" t="s">
        <v>27</v>
      </c>
      <c r="B2" s="70"/>
      <c r="C2" s="70"/>
      <c r="D2" s="70"/>
      <c r="E2" s="70"/>
      <c r="F2" s="70"/>
      <c r="G2" s="70"/>
      <c r="H2" s="70"/>
    </row>
    <row r="3" spans="1:10" ht="15" customHeight="1" thickBot="1">
      <c r="A3" s="75" t="s">
        <v>4</v>
      </c>
      <c r="B3" s="76"/>
      <c r="C3" s="76"/>
      <c r="D3" s="76"/>
      <c r="E3" s="76"/>
      <c r="F3" s="76"/>
      <c r="G3" s="76"/>
      <c r="H3" s="76"/>
      <c r="I3" s="77"/>
    </row>
    <row r="4" spans="1:10" ht="20.25">
      <c r="A4" s="65" t="s">
        <v>30</v>
      </c>
      <c r="B4" s="66"/>
      <c r="C4" s="66"/>
      <c r="D4" s="67"/>
      <c r="E4" s="38" t="s">
        <v>64</v>
      </c>
      <c r="F4" s="39">
        <v>5.2</v>
      </c>
      <c r="G4" s="40" t="s">
        <v>69</v>
      </c>
      <c r="H4" s="21" t="s">
        <v>53</v>
      </c>
      <c r="I4" s="37" t="s">
        <v>91</v>
      </c>
    </row>
    <row r="5" spans="1:10" ht="15" customHeight="1">
      <c r="A5" s="71" t="s">
        <v>71</v>
      </c>
      <c r="B5" s="72"/>
      <c r="C5" s="72"/>
      <c r="D5" s="72"/>
      <c r="E5" s="72"/>
      <c r="F5" s="78" t="s">
        <v>92</v>
      </c>
      <c r="G5" s="79"/>
      <c r="H5" s="79"/>
      <c r="I5" s="80"/>
    </row>
    <row r="6" spans="1:10" ht="19.5" customHeight="1">
      <c r="A6" s="73" t="s">
        <v>72</v>
      </c>
      <c r="B6" s="74"/>
      <c r="C6" s="74"/>
      <c r="D6" s="74"/>
      <c r="E6" s="58" t="s">
        <v>10</v>
      </c>
      <c r="F6" s="81"/>
      <c r="G6" s="81"/>
      <c r="H6" s="81"/>
      <c r="I6" s="59"/>
    </row>
    <row r="7" spans="1:10" ht="15" customHeight="1">
      <c r="A7" s="51" t="s">
        <v>56</v>
      </c>
      <c r="B7" s="52"/>
      <c r="C7" s="52"/>
      <c r="D7" s="52"/>
      <c r="E7" s="12" t="s">
        <v>7</v>
      </c>
      <c r="F7" s="11" t="s">
        <v>6</v>
      </c>
      <c r="G7" s="12" t="s">
        <v>29</v>
      </c>
      <c r="H7" s="58" t="s">
        <v>55</v>
      </c>
      <c r="I7" s="59"/>
    </row>
    <row r="8" spans="1:10" ht="15" customHeight="1" thickBot="1">
      <c r="A8" s="53" t="s">
        <v>93</v>
      </c>
      <c r="B8" s="54"/>
      <c r="C8" s="54"/>
      <c r="D8" s="54"/>
      <c r="E8" s="29" t="s">
        <v>7</v>
      </c>
      <c r="F8" s="30" t="s">
        <v>23</v>
      </c>
      <c r="G8" s="29" t="s">
        <v>8</v>
      </c>
      <c r="H8" s="60">
        <v>0.22900000000000001</v>
      </c>
      <c r="I8" s="61"/>
    </row>
    <row r="9" spans="1:10" ht="38.25">
      <c r="A9" s="25" t="s">
        <v>0</v>
      </c>
      <c r="B9" s="26" t="s">
        <v>5</v>
      </c>
      <c r="C9" s="26" t="s">
        <v>1</v>
      </c>
      <c r="D9" s="36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118</v>
      </c>
    </row>
    <row r="10" spans="1:10" ht="15" customHeight="1">
      <c r="A10" s="13" t="s">
        <v>33</v>
      </c>
      <c r="B10" s="4" t="s">
        <v>14</v>
      </c>
      <c r="C10" s="5" t="s">
        <v>15</v>
      </c>
      <c r="D10" s="6"/>
      <c r="E10" s="6"/>
      <c r="F10" s="82"/>
      <c r="G10" s="82"/>
      <c r="H10" s="82"/>
      <c r="I10" s="94"/>
    </row>
    <row r="11" spans="1:10" ht="66" customHeight="1">
      <c r="A11" s="14" t="s">
        <v>13</v>
      </c>
      <c r="B11" s="7" t="s">
        <v>16</v>
      </c>
      <c r="C11" s="2" t="s">
        <v>78</v>
      </c>
      <c r="D11" s="8" t="s">
        <v>17</v>
      </c>
      <c r="E11" s="34">
        <v>1</v>
      </c>
      <c r="F11" s="20">
        <v>300</v>
      </c>
      <c r="G11" s="20">
        <f>ROUND(F11+(F11*$H$8),2)</f>
        <v>368.7</v>
      </c>
      <c r="H11" s="20">
        <f>ROUND((E11*G11),2)</f>
        <v>368.7</v>
      </c>
      <c r="I11" s="24"/>
    </row>
    <row r="12" spans="1:10" ht="15" customHeight="1">
      <c r="A12" s="55" t="s">
        <v>21</v>
      </c>
      <c r="B12" s="56"/>
      <c r="C12" s="56"/>
      <c r="D12" s="56"/>
      <c r="E12" s="56"/>
      <c r="F12" s="56"/>
      <c r="G12" s="57"/>
      <c r="H12" s="17">
        <f>H11</f>
        <v>368.7</v>
      </c>
      <c r="I12" s="24">
        <f>H12/H62*100</f>
        <v>1.1984156340746588</v>
      </c>
      <c r="J12" s="1"/>
    </row>
    <row r="13" spans="1:10" ht="15" customHeight="1">
      <c r="A13" s="15" t="s">
        <v>32</v>
      </c>
      <c r="B13" s="83" t="s">
        <v>73</v>
      </c>
      <c r="C13" s="83"/>
      <c r="D13" s="83"/>
      <c r="E13" s="83"/>
      <c r="F13" s="83"/>
      <c r="G13" s="83"/>
      <c r="H13" s="83"/>
      <c r="I13" s="84"/>
    </row>
    <row r="14" spans="1:10" ht="24.75" customHeight="1">
      <c r="A14" s="14" t="s">
        <v>18</v>
      </c>
      <c r="B14" s="18" t="s">
        <v>37</v>
      </c>
      <c r="C14" s="19" t="s">
        <v>36</v>
      </c>
      <c r="D14" s="18" t="s">
        <v>20</v>
      </c>
      <c r="E14" s="20">
        <v>5.2</v>
      </c>
      <c r="F14" s="20">
        <v>45.08</v>
      </c>
      <c r="G14" s="20">
        <f>ROUND(F14+(F14*$H$8),2)</f>
        <v>55.4</v>
      </c>
      <c r="H14" s="20">
        <f>ROUND((E14*G14),2)</f>
        <v>288.08</v>
      </c>
      <c r="I14" s="23"/>
    </row>
    <row r="15" spans="1:10" ht="18" customHeight="1">
      <c r="A15" s="14" t="s">
        <v>19</v>
      </c>
      <c r="B15" s="10"/>
      <c r="C15" s="2" t="s">
        <v>74</v>
      </c>
      <c r="D15" s="10" t="s">
        <v>22</v>
      </c>
      <c r="E15" s="3">
        <v>10</v>
      </c>
      <c r="F15" s="3">
        <v>5.5</v>
      </c>
      <c r="G15" s="3">
        <f>ROUND(F15+(F15*$H$8),2)</f>
        <v>6.76</v>
      </c>
      <c r="H15" s="3">
        <f>ROUND((E15*G15),2)</f>
        <v>67.599999999999994</v>
      </c>
      <c r="I15" s="23"/>
    </row>
    <row r="16" spans="1:10" ht="15" customHeight="1">
      <c r="A16" s="55" t="s">
        <v>21</v>
      </c>
      <c r="B16" s="56"/>
      <c r="C16" s="56"/>
      <c r="D16" s="56"/>
      <c r="E16" s="56"/>
      <c r="F16" s="56"/>
      <c r="G16" s="57"/>
      <c r="H16" s="17">
        <f>H15</f>
        <v>67.599999999999994</v>
      </c>
      <c r="I16" s="24">
        <f>H16/H62*100</f>
        <v>0.21972578482084876</v>
      </c>
      <c r="J16" s="1"/>
    </row>
    <row r="17" spans="1:11" ht="15" customHeight="1">
      <c r="A17" s="15" t="s">
        <v>31</v>
      </c>
      <c r="B17" s="83" t="s">
        <v>51</v>
      </c>
      <c r="C17" s="83"/>
      <c r="D17" s="83"/>
      <c r="E17" s="83"/>
      <c r="F17" s="83"/>
      <c r="G17" s="83"/>
      <c r="H17" s="83"/>
      <c r="I17" s="84"/>
    </row>
    <row r="18" spans="1:11" ht="24.75" customHeight="1">
      <c r="A18" s="14" t="s">
        <v>28</v>
      </c>
      <c r="B18" s="18" t="s">
        <v>75</v>
      </c>
      <c r="C18" s="19" t="s">
        <v>76</v>
      </c>
      <c r="D18" s="18" t="s">
        <v>69</v>
      </c>
      <c r="E18" s="20">
        <v>60</v>
      </c>
      <c r="F18" s="20">
        <v>97.35</v>
      </c>
      <c r="G18" s="20">
        <f>ROUND(F18+(F18*$H$8),2)</f>
        <v>119.64</v>
      </c>
      <c r="H18" s="20">
        <f>ROUND((E18*G18),2)</f>
        <v>7178.4</v>
      </c>
      <c r="I18" s="23"/>
    </row>
    <row r="19" spans="1:11" ht="27.75" customHeight="1">
      <c r="A19" s="14" t="s">
        <v>95</v>
      </c>
      <c r="B19" s="10" t="s">
        <v>40</v>
      </c>
      <c r="C19" s="2" t="s">
        <v>48</v>
      </c>
      <c r="D19" s="10" t="s">
        <v>22</v>
      </c>
      <c r="E19" s="3">
        <v>18.600000000000001</v>
      </c>
      <c r="F19" s="3">
        <v>38.840000000000003</v>
      </c>
      <c r="G19" s="3">
        <f>ROUND(F19+(F19*$H$8),2)</f>
        <v>47.73</v>
      </c>
      <c r="H19" s="3">
        <f>ROUND((E19*G19),2)</f>
        <v>887.78</v>
      </c>
      <c r="I19" s="23"/>
    </row>
    <row r="20" spans="1:11" s="33" customFormat="1" ht="24.75" customHeight="1">
      <c r="A20" s="14" t="s">
        <v>96</v>
      </c>
      <c r="B20" s="10" t="s">
        <v>58</v>
      </c>
      <c r="C20" s="2" t="s">
        <v>59</v>
      </c>
      <c r="D20" s="10" t="s">
        <v>20</v>
      </c>
      <c r="E20" s="3">
        <v>0.5</v>
      </c>
      <c r="F20" s="3">
        <v>252.5</v>
      </c>
      <c r="G20" s="3">
        <f>ROUND(F20+(F20*$H$8),2)</f>
        <v>310.32</v>
      </c>
      <c r="H20" s="31">
        <f>ROUND((E20*G20),2)</f>
        <v>155.16</v>
      </c>
      <c r="I20" s="32"/>
    </row>
    <row r="21" spans="1:11" s="33" customFormat="1" ht="24.75" customHeight="1">
      <c r="A21" s="14" t="s">
        <v>97</v>
      </c>
      <c r="B21" s="10" t="s">
        <v>38</v>
      </c>
      <c r="C21" s="2" t="s">
        <v>60</v>
      </c>
      <c r="D21" s="10" t="s">
        <v>39</v>
      </c>
      <c r="E21" s="3">
        <v>98.34</v>
      </c>
      <c r="F21" s="3">
        <v>7.41</v>
      </c>
      <c r="G21" s="3">
        <f>ROUND(F21+(F21*$H$8),2)</f>
        <v>9.11</v>
      </c>
      <c r="H21" s="31">
        <f>ROUND((E21*G21),2)</f>
        <v>895.88</v>
      </c>
      <c r="I21" s="32"/>
    </row>
    <row r="22" spans="1:11" ht="38.25" customHeight="1">
      <c r="A22" s="14" t="s">
        <v>98</v>
      </c>
      <c r="B22" s="10" t="s">
        <v>54</v>
      </c>
      <c r="C22" s="2" t="s">
        <v>77</v>
      </c>
      <c r="D22" s="10" t="s">
        <v>20</v>
      </c>
      <c r="E22" s="3">
        <v>2.2000000000000002</v>
      </c>
      <c r="F22" s="3">
        <v>420</v>
      </c>
      <c r="G22" s="3">
        <f>ROUND(F22+(F22*$H$8),2)</f>
        <v>516.17999999999995</v>
      </c>
      <c r="H22" s="3">
        <f>ROUND((E22*G22),2)</f>
        <v>1135.5999999999999</v>
      </c>
      <c r="I22" s="23"/>
    </row>
    <row r="23" spans="1:11" ht="15" customHeight="1">
      <c r="A23" s="55" t="s">
        <v>21</v>
      </c>
      <c r="B23" s="56"/>
      <c r="C23" s="56"/>
      <c r="D23" s="56"/>
      <c r="E23" s="56"/>
      <c r="F23" s="56"/>
      <c r="G23" s="57"/>
      <c r="H23" s="17">
        <f>H18+H19+H20+H21+H22</f>
        <v>10252.82</v>
      </c>
      <c r="I23" s="24">
        <f>H23/H62*100</f>
        <v>33.325575756315004</v>
      </c>
      <c r="J23" s="1"/>
    </row>
    <row r="24" spans="1:11" ht="15" customHeight="1">
      <c r="A24" s="15" t="s">
        <v>34</v>
      </c>
      <c r="B24" s="83" t="s">
        <v>79</v>
      </c>
      <c r="C24" s="83"/>
      <c r="D24" s="83"/>
      <c r="E24" s="83"/>
      <c r="F24" s="83"/>
      <c r="G24" s="83"/>
      <c r="H24" s="83"/>
      <c r="I24" s="84"/>
    </row>
    <row r="25" spans="1:11" ht="29.25" customHeight="1">
      <c r="A25" s="14" t="s">
        <v>35</v>
      </c>
      <c r="B25" s="10" t="s">
        <v>54</v>
      </c>
      <c r="C25" s="2" t="str">
        <f>'[1]Casa Lenilda se laje'!$C$30</f>
        <v>REATERRO COMPACTADO COM PLACA</v>
      </c>
      <c r="D25" s="10" t="s">
        <v>20</v>
      </c>
      <c r="E25" s="3">
        <v>2.2000000000000002</v>
      </c>
      <c r="F25" s="3">
        <v>420</v>
      </c>
      <c r="G25" s="3">
        <f>ROUND(F25+(F25*$H$8),2)</f>
        <v>516.17999999999995</v>
      </c>
      <c r="H25" s="3">
        <f>ROUND((E25*G25),2)</f>
        <v>1135.5999999999999</v>
      </c>
      <c r="I25" s="23"/>
    </row>
    <row r="26" spans="1:11" s="33" customFormat="1" ht="24.75" customHeight="1">
      <c r="A26" s="14" t="s">
        <v>52</v>
      </c>
      <c r="B26" s="10" t="s">
        <v>58</v>
      </c>
      <c r="C26" s="2" t="s">
        <v>59</v>
      </c>
      <c r="D26" s="10" t="s">
        <v>20</v>
      </c>
      <c r="E26" s="3">
        <v>0.8</v>
      </c>
      <c r="F26" s="3">
        <v>252.5</v>
      </c>
      <c r="G26" s="3">
        <f>ROUND(F26+(F26*$H$8),2)</f>
        <v>310.32</v>
      </c>
      <c r="H26" s="31">
        <f>ROUND((E26*G26),2)</f>
        <v>248.26</v>
      </c>
      <c r="I26" s="32"/>
    </row>
    <row r="27" spans="1:11" ht="27.75" customHeight="1">
      <c r="A27" s="14" t="s">
        <v>57</v>
      </c>
      <c r="B27" s="10" t="s">
        <v>40</v>
      </c>
      <c r="C27" s="2" t="s">
        <v>48</v>
      </c>
      <c r="D27" s="10" t="s">
        <v>22</v>
      </c>
      <c r="E27" s="3">
        <v>3.5</v>
      </c>
      <c r="F27" s="3">
        <v>38.840000000000003</v>
      </c>
      <c r="G27" s="3">
        <f>ROUND(F27+(F27*$H$8),2)</f>
        <v>47.73</v>
      </c>
      <c r="H27" s="3">
        <f>ROUND((E27*G27),2)</f>
        <v>167.06</v>
      </c>
      <c r="I27" s="23"/>
    </row>
    <row r="28" spans="1:11" s="33" customFormat="1" ht="24.75" customHeight="1">
      <c r="A28" s="14" t="s">
        <v>99</v>
      </c>
      <c r="B28" s="10" t="s">
        <v>38</v>
      </c>
      <c r="C28" s="2" t="s">
        <v>80</v>
      </c>
      <c r="D28" s="10" t="s">
        <v>39</v>
      </c>
      <c r="E28" s="3">
        <v>156</v>
      </c>
      <c r="F28" s="3">
        <v>7.41</v>
      </c>
      <c r="G28" s="3">
        <f>ROUND(F28+(F28*$H$8),2)</f>
        <v>9.11</v>
      </c>
      <c r="H28" s="31">
        <f>ROUND((E28*G28),2)</f>
        <v>1421.16</v>
      </c>
      <c r="I28" s="32"/>
    </row>
    <row r="29" spans="1:11" ht="38.25" customHeight="1">
      <c r="A29" s="14" t="s">
        <v>100</v>
      </c>
      <c r="B29" s="10" t="s">
        <v>54</v>
      </c>
      <c r="C29" s="2" t="s">
        <v>77</v>
      </c>
      <c r="D29" s="10" t="s">
        <v>20</v>
      </c>
      <c r="E29" s="3">
        <v>1.52</v>
      </c>
      <c r="F29" s="3">
        <v>420</v>
      </c>
      <c r="G29" s="3">
        <f>ROUND(F29+(F29*$H$8),2)</f>
        <v>516.17999999999995</v>
      </c>
      <c r="H29" s="3">
        <f>ROUND((E29*G29),2)</f>
        <v>784.59</v>
      </c>
      <c r="I29" s="23"/>
    </row>
    <row r="30" spans="1:11" ht="15" customHeight="1">
      <c r="A30" s="55" t="s">
        <v>21</v>
      </c>
      <c r="B30" s="56"/>
      <c r="C30" s="56"/>
      <c r="D30" s="56"/>
      <c r="E30" s="56"/>
      <c r="F30" s="56"/>
      <c r="G30" s="57"/>
      <c r="H30" s="17">
        <f>H25+H26+H27+H28+H29</f>
        <v>3756.67</v>
      </c>
      <c r="I30" s="24">
        <f>H30/H62*100</f>
        <v>12.210610415132219</v>
      </c>
      <c r="J30" s="1"/>
    </row>
    <row r="31" spans="1:11" ht="15" customHeight="1">
      <c r="A31" s="15" t="s">
        <v>41</v>
      </c>
      <c r="B31" s="83" t="s">
        <v>62</v>
      </c>
      <c r="C31" s="83"/>
      <c r="D31" s="83"/>
      <c r="E31" s="83"/>
      <c r="F31" s="83"/>
      <c r="G31" s="83"/>
      <c r="H31" s="83"/>
      <c r="I31" s="84"/>
    </row>
    <row r="32" spans="1:11" ht="38.25" customHeight="1">
      <c r="A32" s="14" t="s">
        <v>42</v>
      </c>
      <c r="B32" s="18" t="s">
        <v>50</v>
      </c>
      <c r="C32" s="19" t="s">
        <v>49</v>
      </c>
      <c r="D32" s="18" t="s">
        <v>22</v>
      </c>
      <c r="E32" s="20">
        <v>43.5</v>
      </c>
      <c r="F32" s="20">
        <v>99</v>
      </c>
      <c r="G32" s="20">
        <f>ROUND(F32+(F32*$H$8),2)</f>
        <v>121.67</v>
      </c>
      <c r="H32" s="20">
        <f>ROUND((E32*G32),2)</f>
        <v>5292.65</v>
      </c>
      <c r="I32" s="23"/>
      <c r="K32" s="1"/>
    </row>
    <row r="33" spans="1:10" ht="15" customHeight="1">
      <c r="A33" s="55" t="s">
        <v>21</v>
      </c>
      <c r="B33" s="56"/>
      <c r="C33" s="56"/>
      <c r="D33" s="56"/>
      <c r="E33" s="56"/>
      <c r="F33" s="56"/>
      <c r="G33" s="57"/>
      <c r="H33" s="17">
        <f>H32</f>
        <v>5292.65</v>
      </c>
      <c r="I33" s="24">
        <f>H33/H62*100</f>
        <v>17.203131287456586</v>
      </c>
      <c r="J33" s="1"/>
    </row>
    <row r="34" spans="1:10" s="33" customFormat="1" ht="15" customHeight="1">
      <c r="A34" s="41" t="s">
        <v>43</v>
      </c>
      <c r="B34" s="91" t="s">
        <v>61</v>
      </c>
      <c r="C34" s="92"/>
      <c r="D34" s="92"/>
      <c r="E34" s="92"/>
      <c r="F34" s="92"/>
      <c r="G34" s="92"/>
      <c r="H34" s="92"/>
      <c r="I34" s="93"/>
    </row>
    <row r="35" spans="1:10" s="33" customFormat="1" ht="15" customHeight="1">
      <c r="A35" s="14" t="s">
        <v>44</v>
      </c>
      <c r="B35" s="95" t="s">
        <v>81</v>
      </c>
      <c r="C35" s="96"/>
      <c r="D35" s="96"/>
      <c r="E35" s="96"/>
      <c r="F35" s="96"/>
      <c r="G35" s="96"/>
      <c r="H35" s="96"/>
      <c r="I35" s="97"/>
    </row>
    <row r="36" spans="1:10" ht="27.75" customHeight="1">
      <c r="A36" s="14" t="s">
        <v>101</v>
      </c>
      <c r="B36" s="10" t="s">
        <v>40</v>
      </c>
      <c r="C36" s="2" t="s">
        <v>48</v>
      </c>
      <c r="D36" s="10" t="s">
        <v>22</v>
      </c>
      <c r="E36" s="3">
        <v>25.92</v>
      </c>
      <c r="F36" s="3">
        <v>55</v>
      </c>
      <c r="G36" s="3">
        <f>ROUND(F36+(F36*$H$8),2)</f>
        <v>67.599999999999994</v>
      </c>
      <c r="H36" s="3">
        <f>ROUND((E36*G36),2)</f>
        <v>1752.19</v>
      </c>
      <c r="I36" s="23"/>
    </row>
    <row r="37" spans="1:10" s="33" customFormat="1" ht="24.75" customHeight="1">
      <c r="A37" s="14" t="s">
        <v>102</v>
      </c>
      <c r="B37" s="10" t="s">
        <v>38</v>
      </c>
      <c r="C37" s="2" t="s">
        <v>60</v>
      </c>
      <c r="D37" s="10" t="s">
        <v>39</v>
      </c>
      <c r="E37" s="3">
        <v>26.46</v>
      </c>
      <c r="F37" s="3">
        <v>7.41</v>
      </c>
      <c r="G37" s="3">
        <f>ROUND(F37+(F37*$H$8),2)</f>
        <v>9.11</v>
      </c>
      <c r="H37" s="31">
        <f>ROUND((E37*G37),2)</f>
        <v>241.05</v>
      </c>
      <c r="I37" s="32"/>
    </row>
    <row r="38" spans="1:10" ht="38.25" customHeight="1">
      <c r="A38" s="14" t="s">
        <v>103</v>
      </c>
      <c r="B38" s="10" t="s">
        <v>65</v>
      </c>
      <c r="C38" s="2" t="s">
        <v>66</v>
      </c>
      <c r="D38" s="10" t="s">
        <v>20</v>
      </c>
      <c r="E38" s="3">
        <v>0.84</v>
      </c>
      <c r="F38" s="3">
        <v>395</v>
      </c>
      <c r="G38" s="3">
        <f>ROUND(F38+(F38*$H$8),2)</f>
        <v>485.46</v>
      </c>
      <c r="H38" s="3">
        <f>ROUND((E38*G38),2)</f>
        <v>407.79</v>
      </c>
      <c r="I38" s="23"/>
    </row>
    <row r="39" spans="1:10" ht="15" customHeight="1">
      <c r="A39" s="55" t="s">
        <v>21</v>
      </c>
      <c r="B39" s="56"/>
      <c r="C39" s="56"/>
      <c r="D39" s="56"/>
      <c r="E39" s="56"/>
      <c r="F39" s="56"/>
      <c r="G39" s="57"/>
      <c r="H39" s="17">
        <f>H36+H37+H38</f>
        <v>2401.0300000000002</v>
      </c>
      <c r="I39" s="24">
        <f>H39/H62*100</f>
        <v>7.8042633303018123</v>
      </c>
      <c r="J39" s="1"/>
    </row>
    <row r="40" spans="1:10" s="33" customFormat="1" ht="15" customHeight="1">
      <c r="A40" s="41" t="s">
        <v>82</v>
      </c>
      <c r="B40" s="91" t="s">
        <v>83</v>
      </c>
      <c r="C40" s="92"/>
      <c r="D40" s="92"/>
      <c r="E40" s="92"/>
      <c r="F40" s="92"/>
      <c r="G40" s="92"/>
      <c r="H40" s="92"/>
      <c r="I40" s="93"/>
    </row>
    <row r="41" spans="1:10" ht="27.75" customHeight="1">
      <c r="A41" s="14" t="s">
        <v>104</v>
      </c>
      <c r="B41" s="10" t="s">
        <v>40</v>
      </c>
      <c r="C41" s="2" t="s">
        <v>48</v>
      </c>
      <c r="D41" s="10" t="s">
        <v>22</v>
      </c>
      <c r="E41" s="3">
        <v>14.04</v>
      </c>
      <c r="F41" s="3">
        <v>55</v>
      </c>
      <c r="G41" s="3">
        <f>ROUND(F41+(F41*$H$8),2)</f>
        <v>67.599999999999994</v>
      </c>
      <c r="H41" s="3">
        <f>ROUND((E41*G41),2)</f>
        <v>949.1</v>
      </c>
      <c r="I41" s="23"/>
    </row>
    <row r="42" spans="1:10" s="33" customFormat="1" ht="24.75" customHeight="1">
      <c r="A42" s="14" t="s">
        <v>105</v>
      </c>
      <c r="B42" s="10" t="s">
        <v>38</v>
      </c>
      <c r="C42" s="2" t="s">
        <v>60</v>
      </c>
      <c r="D42" s="10" t="s">
        <v>39</v>
      </c>
      <c r="E42" s="3">
        <v>71.760000000000005</v>
      </c>
      <c r="F42" s="3">
        <v>7.41</v>
      </c>
      <c r="G42" s="3">
        <f>ROUND(F42+(F42*$H$8),2)</f>
        <v>9.11</v>
      </c>
      <c r="H42" s="31">
        <f>ROUND((E42*G42),2)</f>
        <v>653.73</v>
      </c>
      <c r="I42" s="32"/>
    </row>
    <row r="43" spans="1:10" ht="38.25" customHeight="1">
      <c r="A43" s="14" t="s">
        <v>106</v>
      </c>
      <c r="B43" s="10" t="s">
        <v>65</v>
      </c>
      <c r="C43" s="2" t="s">
        <v>66</v>
      </c>
      <c r="D43" s="10" t="s">
        <v>20</v>
      </c>
      <c r="E43" s="3">
        <v>1.03</v>
      </c>
      <c r="F43" s="3">
        <v>395</v>
      </c>
      <c r="G43" s="3">
        <f>ROUND(F43+(F43*$H$8),2)</f>
        <v>485.46</v>
      </c>
      <c r="H43" s="3">
        <f>ROUND((E43*G43),2)</f>
        <v>500.02</v>
      </c>
      <c r="I43" s="23"/>
    </row>
    <row r="44" spans="1:10" ht="15" customHeight="1">
      <c r="A44" s="55" t="s">
        <v>21</v>
      </c>
      <c r="B44" s="56"/>
      <c r="C44" s="56"/>
      <c r="D44" s="56"/>
      <c r="E44" s="56"/>
      <c r="F44" s="56"/>
      <c r="G44" s="57"/>
      <c r="H44" s="17">
        <f>H41+H42+H43</f>
        <v>2102.85</v>
      </c>
      <c r="I44" s="24">
        <f>H44/H62*100</f>
        <v>6.8350645948302038</v>
      </c>
      <c r="J44" s="1"/>
    </row>
    <row r="45" spans="1:10" s="33" customFormat="1" ht="15" customHeight="1">
      <c r="A45" s="41" t="s">
        <v>70</v>
      </c>
      <c r="B45" s="91" t="s">
        <v>85</v>
      </c>
      <c r="C45" s="92"/>
      <c r="D45" s="92"/>
      <c r="E45" s="92"/>
      <c r="F45" s="92"/>
      <c r="G45" s="92"/>
      <c r="H45" s="92"/>
      <c r="I45" s="93"/>
    </row>
    <row r="46" spans="1:10" ht="27.75" customHeight="1">
      <c r="A46" s="14" t="s">
        <v>107</v>
      </c>
      <c r="B46" s="10" t="s">
        <v>40</v>
      </c>
      <c r="C46" s="2" t="s">
        <v>48</v>
      </c>
      <c r="D46" s="10" t="s">
        <v>22</v>
      </c>
      <c r="E46" s="3">
        <v>11</v>
      </c>
      <c r="F46" s="3">
        <v>55</v>
      </c>
      <c r="G46" s="3">
        <f>ROUND(F46+(F46*$H$8),2)</f>
        <v>67.599999999999994</v>
      </c>
      <c r="H46" s="3">
        <f>ROUND((E46*G46),2)</f>
        <v>743.6</v>
      </c>
      <c r="I46" s="23"/>
    </row>
    <row r="47" spans="1:10" s="33" customFormat="1" ht="24.75" customHeight="1">
      <c r="A47" s="14" t="s">
        <v>108</v>
      </c>
      <c r="B47" s="10" t="s">
        <v>38</v>
      </c>
      <c r="C47" s="2" t="s">
        <v>60</v>
      </c>
      <c r="D47" s="10" t="s">
        <v>39</v>
      </c>
      <c r="E47" s="3">
        <v>44</v>
      </c>
      <c r="F47" s="3">
        <v>7.41</v>
      </c>
      <c r="G47" s="3">
        <f>ROUND(F47+(F47*$H$8),2)</f>
        <v>9.11</v>
      </c>
      <c r="H47" s="31">
        <f>ROUND((E47*G47),2)</f>
        <v>400.84</v>
      </c>
      <c r="I47" s="32"/>
    </row>
    <row r="48" spans="1:10" ht="38.25" customHeight="1">
      <c r="A48" s="14" t="s">
        <v>109</v>
      </c>
      <c r="B48" s="10" t="s">
        <v>65</v>
      </c>
      <c r="C48" s="2" t="s">
        <v>66</v>
      </c>
      <c r="D48" s="10" t="s">
        <v>20</v>
      </c>
      <c r="E48" s="3">
        <v>1.1000000000000001</v>
      </c>
      <c r="F48" s="3">
        <v>395</v>
      </c>
      <c r="G48" s="3">
        <f>ROUND(F48+(F48*$H$8),2)</f>
        <v>485.46</v>
      </c>
      <c r="H48" s="3">
        <f>ROUND((E48*G48),2)</f>
        <v>534.01</v>
      </c>
      <c r="I48" s="23"/>
    </row>
    <row r="49" spans="1:10" ht="15" customHeight="1">
      <c r="A49" s="55" t="s">
        <v>21</v>
      </c>
      <c r="B49" s="56"/>
      <c r="C49" s="56"/>
      <c r="D49" s="56"/>
      <c r="E49" s="56"/>
      <c r="F49" s="56"/>
      <c r="G49" s="57"/>
      <c r="H49" s="17">
        <f>H46+H47+H48</f>
        <v>1678.45</v>
      </c>
      <c r="I49" s="24">
        <f>H49/H62*100</f>
        <v>5.4556027149786042</v>
      </c>
      <c r="J49" s="1"/>
    </row>
    <row r="50" spans="1:10" s="33" customFormat="1" ht="15" customHeight="1">
      <c r="A50" s="41" t="s">
        <v>86</v>
      </c>
      <c r="B50" s="91" t="s">
        <v>84</v>
      </c>
      <c r="C50" s="92"/>
      <c r="D50" s="92"/>
      <c r="E50" s="92"/>
      <c r="F50" s="92"/>
      <c r="G50" s="92"/>
      <c r="H50" s="92"/>
      <c r="I50" s="93"/>
    </row>
    <row r="51" spans="1:10" ht="23.25" customHeight="1">
      <c r="A51" s="14" t="s">
        <v>110</v>
      </c>
      <c r="B51" s="10" t="str">
        <f>'[1]Casa Lenilda se laje'!B47</f>
        <v>REV-CHA 010</v>
      </c>
      <c r="C51" s="2" t="str">
        <f>'[1]Casa Lenilda se laje'!C47</f>
        <v>CHAPISCO DE PAREDES AREIA/CIMENTO 1:3</v>
      </c>
      <c r="D51" s="10" t="s">
        <v>22</v>
      </c>
      <c r="E51" s="3">
        <v>75</v>
      </c>
      <c r="F51" s="3">
        <v>7.72</v>
      </c>
      <c r="G51" s="3">
        <f>ROUND(F51+(F51*$H$8),2)</f>
        <v>9.49</v>
      </c>
      <c r="H51" s="3">
        <f>ROUND((E51*G51),2)</f>
        <v>711.75</v>
      </c>
      <c r="I51" s="23"/>
    </row>
    <row r="52" spans="1:10" ht="23.25" customHeight="1">
      <c r="A52" s="14" t="s">
        <v>111</v>
      </c>
      <c r="B52" s="10" t="str">
        <f>'[1]Casa Lenilda se laje'!B49</f>
        <v>REV-REB-005</v>
      </c>
      <c r="C52" s="2" t="str">
        <f>'[1]Casa Lenilda se laje'!C49</f>
        <v>REBOCO COM ARGAMASSA 1:7, CIMENTO AREIA</v>
      </c>
      <c r="D52" s="10" t="str">
        <f>'[1]Casa Lenilda se laje'!D49</f>
        <v>m²</v>
      </c>
      <c r="E52" s="3">
        <v>75</v>
      </c>
      <c r="F52" s="3">
        <v>28.02</v>
      </c>
      <c r="G52" s="3">
        <f>ROUND(F52+(F52*$H$8),2)</f>
        <v>34.44</v>
      </c>
      <c r="H52" s="3">
        <f>ROUND((E52*G52),2)</f>
        <v>2583</v>
      </c>
      <c r="I52" s="23"/>
    </row>
    <row r="53" spans="1:10" ht="15" customHeight="1">
      <c r="A53" s="55" t="s">
        <v>21</v>
      </c>
      <c r="B53" s="56"/>
      <c r="C53" s="56"/>
      <c r="D53" s="56"/>
      <c r="E53" s="56"/>
      <c r="F53" s="56"/>
      <c r="G53" s="57"/>
      <c r="H53" s="17">
        <f>H51+H52</f>
        <v>3294.75</v>
      </c>
      <c r="I53" s="24">
        <f>H53/H62*100</f>
        <v>10.70919422394218</v>
      </c>
      <c r="J53" s="1"/>
    </row>
    <row r="54" spans="1:10" s="33" customFormat="1" ht="15" customHeight="1">
      <c r="A54" s="41" t="s">
        <v>112</v>
      </c>
      <c r="B54" s="91" t="s">
        <v>87</v>
      </c>
      <c r="C54" s="92"/>
      <c r="D54" s="92"/>
      <c r="E54" s="92"/>
      <c r="F54" s="92"/>
      <c r="G54" s="92"/>
      <c r="H54" s="92"/>
      <c r="I54" s="93"/>
    </row>
    <row r="55" spans="1:10" ht="29.25" customHeight="1">
      <c r="A55" s="14" t="s">
        <v>113</v>
      </c>
      <c r="B55" s="10"/>
      <c r="C55" s="2" t="s">
        <v>88</v>
      </c>
      <c r="D55" s="10" t="s">
        <v>22</v>
      </c>
      <c r="E55" s="3">
        <v>1.9</v>
      </c>
      <c r="F55" s="3">
        <v>155</v>
      </c>
      <c r="G55" s="3">
        <f>ROUND(F55+(F55*$H$8),2)</f>
        <v>190.5</v>
      </c>
      <c r="H55" s="3">
        <f>ROUND((E55*G55),2)</f>
        <v>361.95</v>
      </c>
      <c r="I55" s="23"/>
    </row>
    <row r="56" spans="1:10" ht="27" customHeight="1">
      <c r="A56" s="14" t="s">
        <v>114</v>
      </c>
      <c r="B56" s="10"/>
      <c r="C56" s="2" t="s">
        <v>89</v>
      </c>
      <c r="D56" s="10" t="s">
        <v>69</v>
      </c>
      <c r="E56" s="3">
        <v>3.202</v>
      </c>
      <c r="F56" s="3">
        <v>120</v>
      </c>
      <c r="G56" s="3">
        <f>ROUND(F56+(F56*$H$8),2)</f>
        <v>147.47999999999999</v>
      </c>
      <c r="H56" s="3">
        <f>ROUND((E56*G56),2)</f>
        <v>472.23</v>
      </c>
      <c r="I56" s="23"/>
    </row>
    <row r="57" spans="1:10" ht="40.5" customHeight="1">
      <c r="A57" s="14" t="s">
        <v>115</v>
      </c>
      <c r="B57" s="10"/>
      <c r="C57" s="2" t="s">
        <v>90</v>
      </c>
      <c r="D57" s="10" t="s">
        <v>22</v>
      </c>
      <c r="E57" s="3">
        <v>0.5</v>
      </c>
      <c r="F57" s="3">
        <v>120</v>
      </c>
      <c r="G57" s="3">
        <f>ROUND(F57+(F57*$H$8),2)</f>
        <v>147.47999999999999</v>
      </c>
      <c r="H57" s="3">
        <f>ROUND((E57*G57),2)</f>
        <v>73.739999999999995</v>
      </c>
      <c r="I57" s="23"/>
    </row>
    <row r="58" spans="1:10" ht="15" customHeight="1">
      <c r="A58" s="55" t="s">
        <v>21</v>
      </c>
      <c r="B58" s="56"/>
      <c r="C58" s="56"/>
      <c r="D58" s="56"/>
      <c r="E58" s="56"/>
      <c r="F58" s="56"/>
      <c r="G58" s="57"/>
      <c r="H58" s="17">
        <f>H55+H56+H57</f>
        <v>907.92000000000007</v>
      </c>
      <c r="I58" s="24">
        <f>H58/H62*100</f>
        <v>2.9510863099784768</v>
      </c>
      <c r="J58" s="1"/>
    </row>
    <row r="59" spans="1:10" ht="15" customHeight="1">
      <c r="A59" s="13" t="s">
        <v>116</v>
      </c>
      <c r="B59" s="4"/>
      <c r="C59" s="82" t="s">
        <v>45</v>
      </c>
      <c r="D59" s="82"/>
      <c r="E59" s="82"/>
      <c r="F59" s="82"/>
      <c r="G59" s="82"/>
      <c r="H59" s="82"/>
      <c r="I59" s="82"/>
    </row>
    <row r="60" spans="1:10" ht="25.5" customHeight="1">
      <c r="A60" s="14" t="s">
        <v>117</v>
      </c>
      <c r="B60" s="10"/>
      <c r="C60" s="19" t="s">
        <v>46</v>
      </c>
      <c r="D60" s="18" t="s">
        <v>20</v>
      </c>
      <c r="E60" s="20">
        <v>5.5</v>
      </c>
      <c r="F60" s="20">
        <v>95</v>
      </c>
      <c r="G60" s="20">
        <f>ROUND(F60+(F60*$H$8),2)</f>
        <v>116.76</v>
      </c>
      <c r="H60" s="20">
        <f>ROUND((E60*G60),2)</f>
        <v>642.17999999999995</v>
      </c>
      <c r="I60" s="23"/>
    </row>
    <row r="61" spans="1:10" ht="15" customHeight="1">
      <c r="A61" s="55" t="s">
        <v>21</v>
      </c>
      <c r="B61" s="85"/>
      <c r="C61" s="85"/>
      <c r="D61" s="85"/>
      <c r="E61" s="85"/>
      <c r="F61" s="85"/>
      <c r="G61" s="86"/>
      <c r="H61" s="9">
        <f>H59+H60</f>
        <v>642.17999999999995</v>
      </c>
      <c r="I61" s="23">
        <f>H61/H62*100</f>
        <v>2.0873299481694181</v>
      </c>
      <c r="J61" s="1"/>
    </row>
    <row r="62" spans="1:10" ht="15" customHeight="1">
      <c r="A62" s="87" t="s">
        <v>47</v>
      </c>
      <c r="B62" s="82"/>
      <c r="C62" s="82"/>
      <c r="D62" s="82"/>
      <c r="E62" s="82"/>
      <c r="F62" s="82"/>
      <c r="G62" s="82"/>
      <c r="H62" s="16">
        <f>H12+H16+H23+H30+H33+H39+H44+H49+H53+H58+H61</f>
        <v>30765.619999999995</v>
      </c>
      <c r="I62" s="23">
        <f>I12+I16+I23+I30+I33+I39+I44+I49+I53+I58+I61</f>
        <v>100</v>
      </c>
      <c r="J62" s="1"/>
    </row>
    <row r="63" spans="1:10">
      <c r="A63" s="62" t="s">
        <v>63</v>
      </c>
      <c r="B63" s="63"/>
      <c r="C63" s="63"/>
      <c r="D63" s="63"/>
      <c r="E63" s="63"/>
      <c r="F63" s="63"/>
      <c r="G63" s="63"/>
      <c r="H63" s="63"/>
      <c r="I63" s="64"/>
    </row>
    <row r="64" spans="1:10">
      <c r="A64" s="88" t="s">
        <v>94</v>
      </c>
      <c r="B64" s="89"/>
      <c r="C64" s="89"/>
      <c r="D64" s="89"/>
      <c r="E64" s="89"/>
      <c r="F64" s="89"/>
      <c r="G64" s="89"/>
      <c r="H64" s="89"/>
      <c r="I64" s="90"/>
    </row>
    <row r="65" spans="1:10" s="35" customFormat="1">
      <c r="A65" s="45" t="s">
        <v>67</v>
      </c>
      <c r="B65" s="46"/>
      <c r="C65" s="46"/>
      <c r="D65" s="47"/>
      <c r="E65" s="48" t="s">
        <v>68</v>
      </c>
      <c r="F65" s="49"/>
      <c r="G65" s="49"/>
      <c r="H65" s="49"/>
      <c r="I65" s="50"/>
    </row>
    <row r="66" spans="1:10">
      <c r="A66" s="42" t="s">
        <v>24</v>
      </c>
      <c r="B66" s="43"/>
      <c r="C66" s="43"/>
      <c r="D66" s="44"/>
      <c r="E66" s="42" t="s">
        <v>25</v>
      </c>
      <c r="F66" s="43"/>
      <c r="G66" s="43"/>
      <c r="H66" s="43"/>
      <c r="I66" s="44"/>
      <c r="J66" s="1"/>
    </row>
    <row r="74" spans="1:10">
      <c r="J74" s="1"/>
    </row>
  </sheetData>
  <mergeCells count="42">
    <mergeCell ref="B50:I50"/>
    <mergeCell ref="A30:G30"/>
    <mergeCell ref="A49:G49"/>
    <mergeCell ref="A53:G53"/>
    <mergeCell ref="B54:I54"/>
    <mergeCell ref="A58:G58"/>
    <mergeCell ref="F10:I10"/>
    <mergeCell ref="B13:I13"/>
    <mergeCell ref="B45:I45"/>
    <mergeCell ref="A33:G33"/>
    <mergeCell ref="B34:I34"/>
    <mergeCell ref="A39:G39"/>
    <mergeCell ref="B17:I17"/>
    <mergeCell ref="A16:G16"/>
    <mergeCell ref="B24:I24"/>
    <mergeCell ref="B35:I35"/>
    <mergeCell ref="B40:I40"/>
    <mergeCell ref="A44:G44"/>
    <mergeCell ref="A4:D4"/>
    <mergeCell ref="A1:H1"/>
    <mergeCell ref="A2:H2"/>
    <mergeCell ref="A5:E5"/>
    <mergeCell ref="A6:D6"/>
    <mergeCell ref="A3:I3"/>
    <mergeCell ref="F5:I5"/>
    <mergeCell ref="E6:I6"/>
    <mergeCell ref="A66:D66"/>
    <mergeCell ref="A65:D65"/>
    <mergeCell ref="E65:I65"/>
    <mergeCell ref="E66:I66"/>
    <mergeCell ref="A7:D7"/>
    <mergeCell ref="A8:D8"/>
    <mergeCell ref="A12:G12"/>
    <mergeCell ref="H7:I7"/>
    <mergeCell ref="H8:I8"/>
    <mergeCell ref="A63:I63"/>
    <mergeCell ref="C59:I59"/>
    <mergeCell ref="B31:I31"/>
    <mergeCell ref="A23:G23"/>
    <mergeCell ref="A61:G61"/>
    <mergeCell ref="A62:G62"/>
    <mergeCell ref="A64:I6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Captação água Rib. Oratorios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Computer</cp:lastModifiedBy>
  <cp:lastPrinted>2019-09-29T19:47:07Z</cp:lastPrinted>
  <dcterms:created xsi:type="dcterms:W3CDTF">2006-09-22T13:55:22Z</dcterms:created>
  <dcterms:modified xsi:type="dcterms:W3CDTF">2020-01-20T19:18:03Z</dcterms:modified>
</cp:coreProperties>
</file>